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お薬一覧" sheetId="1" r:id="rId1"/>
    <sheet name="効能徹底比較" sheetId="2" r:id="rId2"/>
    <sheet name="価格徹底比較" sheetId="3" r:id="rId3"/>
  </sheets>
  <definedNames>
    <definedName name="_xlnm.Print_Area" localSheetId="1">'効能徹底比較'!$A$1:$O$27</definedName>
  </definedNames>
  <calcPr fullCalcOnLoad="1"/>
</workbook>
</file>

<file path=xl/sharedStrings.xml><?xml version="1.0" encoding="utf-8"?>
<sst xmlns="http://schemas.openxmlformats.org/spreadsheetml/2006/main" count="449" uniqueCount="253">
  <si>
    <t>剤型</t>
  </si>
  <si>
    <t>液</t>
  </si>
  <si>
    <t>顆粒</t>
  </si>
  <si>
    <t>塩酸クロルヘキシジン</t>
  </si>
  <si>
    <t>塩化ナトリウム</t>
  </si>
  <si>
    <t>二酸化塩素</t>
  </si>
  <si>
    <t>オキソリン酸</t>
  </si>
  <si>
    <t>スルファメラジンナトリウム</t>
  </si>
  <si>
    <t>メチレンブルー</t>
  </si>
  <si>
    <t>ニューグリーンＦ</t>
  </si>
  <si>
    <t>メチレンブルー</t>
  </si>
  <si>
    <t>アクリノール</t>
  </si>
  <si>
    <t>グリーンＦクリア</t>
  </si>
  <si>
    <t>グリーンＦリキッド</t>
  </si>
  <si>
    <t>メチレンブルー</t>
  </si>
  <si>
    <t>ニトロフラゾン</t>
  </si>
  <si>
    <t>グリーンＦゴールドリキッド</t>
  </si>
  <si>
    <t>発売元</t>
  </si>
  <si>
    <t>リフィッシュ</t>
  </si>
  <si>
    <t>トリクロルホン</t>
  </si>
  <si>
    <t>日本動物薬品工業</t>
  </si>
  <si>
    <t>日本動物薬品工業、ＧＥＸ</t>
  </si>
  <si>
    <t>日本動物薬品工業、ＧＥＸ</t>
  </si>
  <si>
    <t>日本動物薬品工業、ＧＥＸ</t>
  </si>
  <si>
    <t>フレッシュリーフ</t>
  </si>
  <si>
    <t>ＧＥＸ</t>
  </si>
  <si>
    <t>定価</t>
  </si>
  <si>
    <t>（メーカー表記）</t>
  </si>
  <si>
    <t>白点病、水生菌症、尾ぐされ症状の治療</t>
  </si>
  <si>
    <t>白点病、水生菌症、尾ぐされ症状の治療</t>
  </si>
  <si>
    <t>金魚飼育（一般的な水槽）における主な魚病薬一覧</t>
  </si>
  <si>
    <t>トロピカルN</t>
  </si>
  <si>
    <t>ハイートロピカル</t>
  </si>
  <si>
    <t>トロピカルゴールド</t>
  </si>
  <si>
    <t>津路薬品工業株式会社</t>
  </si>
  <si>
    <t>アクリノール</t>
  </si>
  <si>
    <t>メチレンブルー</t>
  </si>
  <si>
    <t>炭酸水素ナトリウム</t>
  </si>
  <si>
    <t>価格　(円)</t>
  </si>
  <si>
    <t>イカリムシ・ウオジラミの駆除、外傷の治療</t>
  </si>
  <si>
    <t>イカリムシ・ウオジラミの駆除、外傷の治療、白点病、尾ぐされ病、水カビ病の治療</t>
  </si>
  <si>
    <t>スルファジメトキシン</t>
  </si>
  <si>
    <t>フルフリドン</t>
  </si>
  <si>
    <t>外傷、細菌性病の治療</t>
  </si>
  <si>
    <t>グリーンF</t>
  </si>
  <si>
    <t>ニトロフラゾン</t>
  </si>
  <si>
    <t>白点病、水生菌症、尾ぐされ症状および細菌感染症の治療</t>
  </si>
  <si>
    <t>白点病の治療</t>
  </si>
  <si>
    <t>最少量目ｇ(ml)</t>
  </si>
  <si>
    <t>細菌性感染症（皮フ炎、尾ぐされ病等）の治療</t>
  </si>
  <si>
    <t>細菌性疾病（穴あき病等）の治療</t>
  </si>
  <si>
    <t>ウオジラミ・イカリムシの駆除および細菌性感染症の治療</t>
  </si>
  <si>
    <t>水40～60ﾘｯﾄﾙに薬10ml</t>
  </si>
  <si>
    <t>水50ﾘｯﾄﾙに薬５ｇ</t>
  </si>
  <si>
    <t>水30～40ﾘｯﾄﾙに薬５ｇ</t>
  </si>
  <si>
    <t>水20ﾘｯﾄﾙに薬10ml</t>
  </si>
  <si>
    <t>水60ﾘｯﾄﾙに薬50ml</t>
  </si>
  <si>
    <t>水32～40ﾘｯﾄﾙに薬１ｇ</t>
  </si>
  <si>
    <t>水10ﾘｯﾄﾙに薬10ml</t>
  </si>
  <si>
    <t>水10ﾘｯﾄﾙに薬１ml</t>
  </si>
  <si>
    <t>水75～150ﾘｯﾄﾙに薬0.5ｇ</t>
  </si>
  <si>
    <t>水20ﾘｯﾄﾙに薬0.4ｇ</t>
  </si>
  <si>
    <t>水20ﾘｯﾄﾙに薬0.2ｇ</t>
  </si>
  <si>
    <t>水40ﾘｯﾄﾙに薬２ｇ</t>
  </si>
  <si>
    <t>主要成分名の色分けは次のとおり</t>
  </si>
  <si>
    <t>主要有効成分</t>
  </si>
  <si>
    <t>成分名</t>
  </si>
  <si>
    <t>分類</t>
  </si>
  <si>
    <t>ニトロフラン系</t>
  </si>
  <si>
    <t>サルファ剤</t>
  </si>
  <si>
    <t>オキソリン酸（抗生物質）</t>
  </si>
  <si>
    <t>グアニジン系（抗菌剤）</t>
  </si>
  <si>
    <t>ニトロフラン系（抗菌剤）</t>
  </si>
  <si>
    <t>殺菌剤</t>
  </si>
  <si>
    <t>色素剤</t>
  </si>
  <si>
    <t>色素剤</t>
  </si>
  <si>
    <t>薬浴用調整水１０リットル当り</t>
  </si>
  <si>
    <t>／100ml</t>
  </si>
  <si>
    <t>／10ｇ</t>
  </si>
  <si>
    <t>／10ｇ</t>
  </si>
  <si>
    <t>／100ml</t>
  </si>
  <si>
    <t>／10.5ｇ</t>
  </si>
  <si>
    <t>／10ml</t>
  </si>
  <si>
    <t>／1ml</t>
  </si>
  <si>
    <t>200ml</t>
  </si>
  <si>
    <t>15g(5g×3包)</t>
  </si>
  <si>
    <t>60、120、150ml</t>
  </si>
  <si>
    <t>15g(5g×3包)、35、100g</t>
  </si>
  <si>
    <t>100、200ml</t>
  </si>
  <si>
    <t>4、6、25ｇ</t>
  </si>
  <si>
    <t>150、250、500ml</t>
  </si>
  <si>
    <t>30、100ml</t>
  </si>
  <si>
    <t>40、100ｇ</t>
  </si>
  <si>
    <t>30、100ｇ</t>
  </si>
  <si>
    <t>6(2g×3包)、35ｇ</t>
  </si>
  <si>
    <t>6、15、100ｇ、　　　20カプセル</t>
  </si>
  <si>
    <t>備考</t>
  </si>
  <si>
    <t>容量ｇ(ml)</t>
  </si>
  <si>
    <t>効　　能</t>
  </si>
  <si>
    <t>用法・用量</t>
  </si>
  <si>
    <t>成分量(mg)</t>
  </si>
  <si>
    <t>　　用法・用量に幅がある場合、おおよそ中間の濃度で計算しています。（10～20ml／水１０リットルの場合、15ml／水１０リットルで計算）</t>
  </si>
  <si>
    <t>　　水量当たり成分量・価格等の計算については、個人利用という観点から、ラインアップのうち最少量目のもので計算しています。また、量目は全量表示です。例えば「２ｇ×３包」でしたら、「６ｇ」と表記しています。</t>
  </si>
  <si>
    <t>→白点病・水カビ病等治療用</t>
  </si>
  <si>
    <t>→細菌感染症（尾ぐされ病等）治療用</t>
  </si>
  <si>
    <t>→ウオジラミ・イカリムシ等駆除用</t>
  </si>
  <si>
    <t>→スレ傷、外傷等治療用</t>
  </si>
  <si>
    <t>白点病、尾ぐされ病、水カビ病スレ傷、細菌性感染症の治療</t>
  </si>
  <si>
    <t>観賞魚用エルバージュエース</t>
  </si>
  <si>
    <t>観賞魚用パラザンＤ</t>
  </si>
  <si>
    <t>メチレンブルー水溶液</t>
  </si>
  <si>
    <t>グリーンＦゴールド顆粒</t>
  </si>
  <si>
    <t>2g(0.5g×4)、10g(5ｇ×2)</t>
  </si>
  <si>
    <t>細菌感染症の治療</t>
  </si>
  <si>
    <t>ニフルスチレン酸ナトリウム</t>
  </si>
  <si>
    <t>ニトロフラン系（抗菌剤）</t>
  </si>
  <si>
    <t>／5ｇ</t>
  </si>
  <si>
    <t>水1000ﾘｯﾄﾙに薬10ｇ（※)</t>
  </si>
  <si>
    <t>単位当り有効成分含有量(mg)</t>
  </si>
  <si>
    <t>商品名</t>
  </si>
  <si>
    <t>量目</t>
  </si>
  <si>
    <t>最高濃度</t>
  </si>
  <si>
    <t>中間濃度</t>
  </si>
  <si>
    <t>最低濃度</t>
  </si>
  <si>
    <t>水10リットル当り必要薬量(ｇ(ml))</t>
  </si>
  <si>
    <t>200ml</t>
  </si>
  <si>
    <t>5g×3包</t>
  </si>
  <si>
    <t>35ｇ</t>
  </si>
  <si>
    <t>100ｇ</t>
  </si>
  <si>
    <t>店頭価格</t>
  </si>
  <si>
    <t>60ml</t>
  </si>
  <si>
    <t>120ml</t>
  </si>
  <si>
    <t>500ml</t>
  </si>
  <si>
    <t>100ml</t>
  </si>
  <si>
    <t>200ml</t>
  </si>
  <si>
    <t>2g×2包</t>
  </si>
  <si>
    <t>2g×3包</t>
  </si>
  <si>
    <t>150ml</t>
  </si>
  <si>
    <t>250ml</t>
  </si>
  <si>
    <t>500ml</t>
  </si>
  <si>
    <t>30ml</t>
  </si>
  <si>
    <t>100ml</t>
  </si>
  <si>
    <t>0.5g×4包</t>
  </si>
  <si>
    <t>5g×2包</t>
  </si>
  <si>
    <t>40g</t>
  </si>
  <si>
    <t>100g</t>
  </si>
  <si>
    <t>30g</t>
  </si>
  <si>
    <t>3g×2</t>
  </si>
  <si>
    <t>3g×5</t>
  </si>
  <si>
    <t>30g(ｶﾌﾟｾﾙ)</t>
  </si>
  <si>
    <t>35g</t>
  </si>
  <si>
    <t>調整液１０ﾘｯﾄﾙ当り価格(定価)</t>
  </si>
  <si>
    <t>調整液１０ﾘｯﾄﾙ当り価格(店頭)</t>
  </si>
  <si>
    <t>の部分に、貴方の利用するお店の価格を上書きすると、右側の「調整液10ﾘｯﾄﾙ当り価格(店頭)に反映されますのでご利用ください。</t>
  </si>
  <si>
    <t>（「調整液」というのは薬浴用に水と薬液を混ぜたものという意味です）</t>
  </si>
  <si>
    <t>アクリノール</t>
  </si>
  <si>
    <t>マカライトグリーンしゅう酸塩</t>
  </si>
  <si>
    <t>スルファジメトキシンナトリウム</t>
  </si>
  <si>
    <t>／10ｇ</t>
  </si>
  <si>
    <t>　　　　★自分の行きつけのお店の店頭価格を入力して、比較することができます</t>
  </si>
  <si>
    <t>（方法）店頭価格</t>
  </si>
  <si>
    <t>水30～100ﾘｯﾄﾙに薬２ｇ</t>
  </si>
  <si>
    <t>　　※エルバージュの用量については、２４時間薬浴の場合です。４時間薬浴を行う場合はは50ｇ（５倍量)投入</t>
  </si>
  <si>
    <t>主な魚病薬の効能と、使用にあたっての注意点</t>
  </si>
  <si>
    <t>含有成分のタイプ</t>
  </si>
  <si>
    <t>対 寄生虫</t>
  </si>
  <si>
    <t>対 細菌</t>
  </si>
  <si>
    <t>対 白点・水生菌</t>
  </si>
  <si>
    <t>抗生物質</t>
  </si>
  <si>
    <t>対 外傷</t>
  </si>
  <si>
    <t>○</t>
  </si>
  <si>
    <t>○</t>
  </si>
  <si>
    <t>その他</t>
  </si>
  <si>
    <t>白点・水生菌病</t>
  </si>
  <si>
    <t>細菌性病</t>
  </si>
  <si>
    <t>寄生虫</t>
  </si>
  <si>
    <t>外傷</t>
  </si>
  <si>
    <t>◎</t>
  </si>
  <si>
    <t>注意点等</t>
  </si>
  <si>
    <t>抗菌剤　　　（グアニジン)</t>
  </si>
  <si>
    <t>トリクロルホン</t>
  </si>
  <si>
    <t>(尾ぐされ・鰓腐れ・松かさ等)</t>
  </si>
  <si>
    <t>(イカリムシ・　ウオジラミ等)</t>
  </si>
  <si>
    <t>抗菌剤　　　（フラン剤)</t>
  </si>
  <si>
    <t>　　※「含有成分のタイプ」について　　○印の付いたタイプの成分を含有しています。</t>
  </si>
  <si>
    <t>光で分解して効果が低下</t>
  </si>
  <si>
    <t>効　　　　　　　能</t>
  </si>
  <si>
    <t>グリーンF</t>
  </si>
  <si>
    <t>ニューグリーンＦ</t>
  </si>
  <si>
    <t>グリーンＦクリア</t>
  </si>
  <si>
    <t>グリーンＦリキッド</t>
  </si>
  <si>
    <t>リフィッシュ</t>
  </si>
  <si>
    <t>トロピカルN</t>
  </si>
  <si>
    <t>トロピカルゴールド</t>
  </si>
  <si>
    <t>ハイートロピカル</t>
  </si>
  <si>
    <t>フレッシュリーフ</t>
  </si>
  <si>
    <t>長時間の薬浴は魚にダメージ大</t>
  </si>
  <si>
    <t>水草に影響少</t>
  </si>
  <si>
    <t>　　※「効能」の判定については、含有成分のタイプから、あくまで筆者の独断で予想したものです。絶対的な効果を保証するものではありませんのでご注意ください。</t>
  </si>
  <si>
    <t>水30-100ﾘｯﾄﾙに2ｇ</t>
  </si>
  <si>
    <t>水草影響少</t>
  </si>
  <si>
    <t>光で分解→カルキ（有害）に変化</t>
  </si>
  <si>
    <t>光で分解→効果減少</t>
  </si>
  <si>
    <t>製品ラインアップ　　　ｇ(ml)</t>
  </si>
  <si>
    <t>粉</t>
  </si>
  <si>
    <t>粉、カプセル</t>
  </si>
  <si>
    <t>ｐＨ低い(6.0以下)と効果減少、連用で耐性菌出現の恐れ</t>
  </si>
  <si>
    <t>ｐＨ低い(6.0以下)と効果減少、連用で耐性菌出現の恐れ、水草に影響少</t>
  </si>
  <si>
    <t>光で分解して有害なカルキに変化、水草に影響少ない</t>
  </si>
  <si>
    <t>○(白点のみ)</t>
  </si>
  <si>
    <t>主な魚病薬の実質価格等（薬浴用水１０リットルを調整するのに要する価格)</t>
  </si>
  <si>
    <t>量目</t>
  </si>
  <si>
    <t>（実質）</t>
  </si>
  <si>
    <t>（備考）</t>
  </si>
  <si>
    <t>　　漁業用の使用単位の大きな（水槽用の計量が難しい）薬剤は掲載しておりません。また薬浴用のみ掲載しています。フック式、餌式等の薬剤は除いています</t>
  </si>
  <si>
    <t>光で分解→効果減少（メチレンブルー）</t>
  </si>
  <si>
    <t>耐性菌発生注意？。水草影響少</t>
  </si>
  <si>
    <t>耐性菌発生注意？</t>
  </si>
  <si>
    <t>魚へ影響大（長時間×)  日光で分解→効果減</t>
  </si>
  <si>
    <t>必要薬量ｇ（ml）</t>
  </si>
  <si>
    <t>　　　　★このシートは保護されていて、店頭価格の列のみ修正できるようになっています。これ以外の部分を修正したい場合は、「ツール」→「保護」→「シート保護の解除」で保護を解除してください。（要パスワード）</t>
  </si>
  <si>
    <t>　　★このシートは保護されています。修正したい場合は、「ツール」→「保護」→「シート保護の解除」で保護を解除してください。（要パスワード）</t>
  </si>
  <si>
    <t>アグテン（マカライトグリーン水溶液）</t>
  </si>
  <si>
    <r>
      <t>アグテン</t>
    </r>
    <r>
      <rPr>
        <sz val="6"/>
        <rFont val="ＭＳ Ｐゴシック"/>
        <family val="3"/>
      </rPr>
      <t>（マカライトグリーン水溶液）</t>
    </r>
  </si>
  <si>
    <t>100､250､500ml</t>
  </si>
  <si>
    <t>スーパースカット</t>
  </si>
  <si>
    <t>スーパースカット</t>
  </si>
  <si>
    <t>ヒコサン（マカライトグリーン水溶液）</t>
  </si>
  <si>
    <r>
      <t>ヒコサン</t>
    </r>
    <r>
      <rPr>
        <sz val="6"/>
        <rFont val="ＭＳ Ｐゴシック"/>
        <family val="3"/>
      </rPr>
      <t>（マカライトグリーン水溶液）</t>
    </r>
  </si>
  <si>
    <t>70､200､1000ml</t>
  </si>
  <si>
    <t>白点病、尾ぐされ症状、水カビ病</t>
  </si>
  <si>
    <t>／100ml</t>
  </si>
  <si>
    <t>水100ﾘｯﾄﾙに薬10ml</t>
  </si>
  <si>
    <t>キンコウ物産</t>
  </si>
  <si>
    <t>水草影響少</t>
  </si>
  <si>
    <t>アクアクリナーコーポレーション</t>
  </si>
  <si>
    <t>70ml</t>
  </si>
  <si>
    <t>○</t>
  </si>
  <si>
    <t>　　※「効能」について　　◎：効果すごく期待できる、　○：効果期待できる　　　空欄：効果無し（または不明）</t>
  </si>
  <si>
    <t>水草に影響少</t>
  </si>
  <si>
    <r>
      <t>アグテン</t>
    </r>
    <r>
      <rPr>
        <sz val="6"/>
        <rFont val="ＭＳ Ｐゴシック"/>
        <family val="3"/>
      </rPr>
      <t>（マカライトグリーン水溶液）</t>
    </r>
  </si>
  <si>
    <r>
      <t>ヒコサン</t>
    </r>
    <r>
      <rPr>
        <sz val="6"/>
        <rFont val="ＭＳ Ｐゴシック"/>
        <family val="3"/>
      </rPr>
      <t>（マカライトグリーン水溶液）</t>
    </r>
  </si>
  <si>
    <t>100ml</t>
  </si>
  <si>
    <t>250ml</t>
  </si>
  <si>
    <t>500ml</t>
  </si>
  <si>
    <t>70ml</t>
  </si>
  <si>
    <t>200ml</t>
  </si>
  <si>
    <t>1000ml</t>
  </si>
  <si>
    <t>水100ﾘｯﾄﾙに10ml</t>
  </si>
  <si>
    <t>水10ﾘｯﾄﾙに1ml</t>
  </si>
  <si>
    <t>高水温(28℃以上)で薬害の恐れ</t>
  </si>
  <si>
    <t>→夏期の使用にあたっては注意！</t>
  </si>
  <si>
    <t>高水温(28℃以上)で薬害の危険性。夏期の使用注意！　低温ほど薬効大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</si>
</sst>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 "/>
    <numFmt numFmtId="181" formatCode="#,##0.0_ "/>
    <numFmt numFmtId="182" formatCode="0.0_ "/>
    <numFmt numFmtId="183" formatCode="0.00_ "/>
    <numFmt numFmtId="184" formatCode="0.00_);[Red]\(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</fonts>
  <fills count="1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53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4" fillId="6" borderId="0" xfId="0" applyFont="1" applyFill="1" applyBorder="1" applyAlignment="1" quotePrefix="1">
      <alignment horizontal="center" vertical="center"/>
    </xf>
    <xf numFmtId="3" fontId="4" fillId="6" borderId="1" xfId="0" applyNumberFormat="1" applyFont="1" applyFill="1" applyBorder="1" applyAlignment="1" quotePrefix="1">
      <alignment horizontal="center" vertical="center"/>
    </xf>
    <xf numFmtId="0" fontId="4" fillId="7" borderId="2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5" fillId="6" borderId="3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179" fontId="5" fillId="6" borderId="5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5" fillId="7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/>
    </xf>
    <xf numFmtId="0" fontId="4" fillId="6" borderId="9" xfId="0" applyFont="1" applyFill="1" applyBorder="1" applyAlignment="1">
      <alignment/>
    </xf>
    <xf numFmtId="0" fontId="4" fillId="6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6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181" fontId="6" fillId="8" borderId="5" xfId="0" applyNumberFormat="1" applyFont="1" applyFill="1" applyBorder="1" applyAlignment="1">
      <alignment/>
    </xf>
    <xf numFmtId="181" fontId="6" fillId="8" borderId="5" xfId="0" applyNumberFormat="1" applyFont="1" applyFill="1" applyBorder="1" applyAlignment="1">
      <alignment vertical="center"/>
    </xf>
    <xf numFmtId="181" fontId="6" fillId="8" borderId="11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79" fontId="5" fillId="6" borderId="5" xfId="0" applyNumberFormat="1" applyFont="1" applyFill="1" applyBorder="1" applyAlignment="1">
      <alignment/>
    </xf>
    <xf numFmtId="179" fontId="5" fillId="6" borderId="11" xfId="0" applyNumberFormat="1" applyFont="1" applyFill="1" applyBorder="1" applyAlignment="1">
      <alignment vertical="center"/>
    </xf>
    <xf numFmtId="3" fontId="7" fillId="6" borderId="1" xfId="0" applyNumberFormat="1" applyFont="1" applyFill="1" applyBorder="1" applyAlignment="1" quotePrefix="1">
      <alignment horizontal="center" vertical="center"/>
    </xf>
    <xf numFmtId="0" fontId="7" fillId="6" borderId="0" xfId="0" applyFont="1" applyFill="1" applyBorder="1" applyAlignment="1" quotePrefix="1">
      <alignment horizontal="center" vertical="center"/>
    </xf>
    <xf numFmtId="0" fontId="4" fillId="7" borderId="8" xfId="0" applyFont="1" applyFill="1" applyBorder="1" applyAlignment="1" quotePrefix="1">
      <alignment horizontal="center"/>
    </xf>
    <xf numFmtId="0" fontId="4" fillId="7" borderId="7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5" fillId="6" borderId="8" xfId="0" applyFont="1" applyFill="1" applyBorder="1" applyAlignment="1">
      <alignment/>
    </xf>
    <xf numFmtId="0" fontId="5" fillId="6" borderId="7" xfId="0" applyFont="1" applyFill="1" applyBorder="1" applyAlignment="1">
      <alignment/>
    </xf>
    <xf numFmtId="0" fontId="5" fillId="6" borderId="16" xfId="0" applyFont="1" applyFill="1" applyBorder="1" applyAlignment="1">
      <alignment/>
    </xf>
    <xf numFmtId="0" fontId="5" fillId="6" borderId="9" xfId="0" applyFont="1" applyFill="1" applyBorder="1" applyAlignment="1">
      <alignment/>
    </xf>
    <xf numFmtId="0" fontId="0" fillId="0" borderId="0" xfId="0" applyAlignment="1" quotePrefix="1">
      <alignment/>
    </xf>
    <xf numFmtId="182" fontId="5" fillId="2" borderId="17" xfId="0" applyNumberFormat="1" applyFont="1" applyFill="1" applyBorder="1" applyAlignment="1">
      <alignment vertical="center"/>
    </xf>
    <xf numFmtId="182" fontId="5" fillId="4" borderId="17" xfId="0" applyNumberFormat="1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10" borderId="7" xfId="0" applyFill="1" applyBorder="1" applyAlignment="1">
      <alignment/>
    </xf>
    <xf numFmtId="0" fontId="5" fillId="10" borderId="10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0" fillId="11" borderId="7" xfId="0" applyFill="1" applyBorder="1" applyAlignment="1">
      <alignment horizontal="center"/>
    </xf>
    <xf numFmtId="0" fontId="5" fillId="11" borderId="16" xfId="0" applyFont="1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5" fillId="7" borderId="31" xfId="0" applyFont="1" applyFill="1" applyBorder="1" applyAlignment="1">
      <alignment/>
    </xf>
    <xf numFmtId="0" fontId="5" fillId="7" borderId="32" xfId="0" applyFont="1" applyFill="1" applyBorder="1" applyAlignment="1">
      <alignment vertical="center"/>
    </xf>
    <xf numFmtId="0" fontId="5" fillId="7" borderId="32" xfId="0" applyFont="1" applyFill="1" applyBorder="1" applyAlignment="1">
      <alignment/>
    </xf>
    <xf numFmtId="0" fontId="5" fillId="7" borderId="33" xfId="0" applyFont="1" applyFill="1" applyBorder="1" applyAlignment="1">
      <alignment vertical="center"/>
    </xf>
    <xf numFmtId="0" fontId="5" fillId="6" borderId="8" xfId="0" applyFont="1" applyFill="1" applyBorder="1" applyAlignment="1">
      <alignment horizontal="left"/>
    </xf>
    <xf numFmtId="0" fontId="5" fillId="6" borderId="16" xfId="0" applyFont="1" applyFill="1" applyBorder="1" applyAlignment="1">
      <alignment horizontal="left"/>
    </xf>
    <xf numFmtId="0" fontId="5" fillId="6" borderId="7" xfId="0" applyFont="1" applyFill="1" applyBorder="1" applyAlignment="1">
      <alignment/>
    </xf>
    <xf numFmtId="0" fontId="5" fillId="6" borderId="8" xfId="0" applyFont="1" applyFill="1" applyBorder="1" applyAlignment="1">
      <alignment/>
    </xf>
    <xf numFmtId="0" fontId="5" fillId="6" borderId="16" xfId="0" applyFont="1" applyFill="1" applyBorder="1" applyAlignment="1">
      <alignment/>
    </xf>
    <xf numFmtId="0" fontId="4" fillId="6" borderId="34" xfId="0" applyFont="1" applyFill="1" applyBorder="1" applyAlignment="1">
      <alignment/>
    </xf>
    <xf numFmtId="0" fontId="5" fillId="6" borderId="34" xfId="0" applyFont="1" applyFill="1" applyBorder="1" applyAlignment="1">
      <alignment/>
    </xf>
    <xf numFmtId="0" fontId="5" fillId="6" borderId="35" xfId="0" applyFont="1" applyFill="1" applyBorder="1" applyAlignment="1">
      <alignment/>
    </xf>
    <xf numFmtId="0" fontId="5" fillId="6" borderId="36" xfId="0" applyFont="1" applyFill="1" applyBorder="1" applyAlignment="1">
      <alignment/>
    </xf>
    <xf numFmtId="0" fontId="4" fillId="12" borderId="10" xfId="0" applyFont="1" applyFill="1" applyBorder="1" applyAlignment="1">
      <alignment/>
    </xf>
    <xf numFmtId="0" fontId="4" fillId="12" borderId="6" xfId="0" applyFont="1" applyFill="1" applyBorder="1" applyAlignment="1">
      <alignment/>
    </xf>
    <xf numFmtId="179" fontId="5" fillId="2" borderId="9" xfId="0" applyNumberFormat="1" applyFont="1" applyFill="1" applyBorder="1" applyAlignment="1">
      <alignment/>
    </xf>
    <xf numFmtId="179" fontId="5" fillId="4" borderId="9" xfId="0" applyNumberFormat="1" applyFont="1" applyFill="1" applyBorder="1" applyAlignment="1">
      <alignment/>
    </xf>
    <xf numFmtId="179" fontId="5" fillId="0" borderId="9" xfId="0" applyNumberFormat="1" applyFont="1" applyBorder="1" applyAlignment="1">
      <alignment/>
    </xf>
    <xf numFmtId="0" fontId="4" fillId="5" borderId="10" xfId="0" applyFont="1" applyFill="1" applyBorder="1" applyAlignment="1">
      <alignment/>
    </xf>
    <xf numFmtId="0" fontId="4" fillId="5" borderId="6" xfId="0" applyFont="1" applyFill="1" applyBorder="1" applyAlignment="1">
      <alignment/>
    </xf>
    <xf numFmtId="179" fontId="5" fillId="5" borderId="9" xfId="0" applyNumberFormat="1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179" fontId="5" fillId="3" borderId="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79" fontId="5" fillId="0" borderId="9" xfId="0" applyNumberFormat="1" applyFont="1" applyFill="1" applyBorder="1" applyAlignment="1">
      <alignment/>
    </xf>
    <xf numFmtId="0" fontId="8" fillId="7" borderId="2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13" borderId="9" xfId="0" applyFont="1" applyFill="1" applyBorder="1" applyAlignment="1">
      <alignment/>
    </xf>
    <xf numFmtId="0" fontId="0" fillId="13" borderId="9" xfId="0" applyFill="1" applyBorder="1" applyAlignment="1">
      <alignment horizontal="right"/>
    </xf>
    <xf numFmtId="0" fontId="0" fillId="13" borderId="9" xfId="0" applyFill="1" applyBorder="1" applyAlignment="1">
      <alignment/>
    </xf>
    <xf numFmtId="179" fontId="0" fillId="13" borderId="9" xfId="0" applyNumberFormat="1" applyFill="1" applyBorder="1" applyAlignment="1">
      <alignment/>
    </xf>
    <xf numFmtId="179" fontId="5" fillId="13" borderId="9" xfId="0" applyNumberFormat="1" applyFont="1" applyFill="1" applyBorder="1" applyAlignment="1">
      <alignment/>
    </xf>
    <xf numFmtId="0" fontId="4" fillId="13" borderId="9" xfId="0" applyFont="1" applyFill="1" applyBorder="1" applyAlignment="1">
      <alignment vertical="center"/>
    </xf>
    <xf numFmtId="0" fontId="0" fillId="13" borderId="9" xfId="0" applyFill="1" applyBorder="1" applyAlignment="1" quotePrefix="1">
      <alignment horizontal="right"/>
    </xf>
    <xf numFmtId="179" fontId="5" fillId="13" borderId="9" xfId="0" applyNumberFormat="1" applyFont="1" applyFill="1" applyBorder="1" applyAlignment="1">
      <alignment vertical="center"/>
    </xf>
    <xf numFmtId="0" fontId="4" fillId="13" borderId="8" xfId="0" applyFont="1" applyFill="1" applyBorder="1" applyAlignment="1">
      <alignment vertical="center"/>
    </xf>
    <xf numFmtId="0" fontId="0" fillId="13" borderId="8" xfId="0" applyFill="1" applyBorder="1" applyAlignment="1">
      <alignment/>
    </xf>
    <xf numFmtId="179" fontId="0" fillId="13" borderId="8" xfId="0" applyNumberFormat="1" applyFill="1" applyBorder="1" applyAlignment="1">
      <alignment/>
    </xf>
    <xf numFmtId="0" fontId="0" fillId="13" borderId="8" xfId="0" applyFill="1" applyBorder="1" applyAlignment="1">
      <alignment horizontal="right"/>
    </xf>
    <xf numFmtId="0" fontId="4" fillId="13" borderId="7" xfId="0" applyFont="1" applyFill="1" applyBorder="1" applyAlignment="1">
      <alignment/>
    </xf>
    <xf numFmtId="0" fontId="4" fillId="13" borderId="8" xfId="0" applyFont="1" applyFill="1" applyBorder="1" applyAlignment="1">
      <alignment/>
    </xf>
    <xf numFmtId="0" fontId="4" fillId="13" borderId="16" xfId="0" applyFont="1" applyFill="1" applyBorder="1" applyAlignment="1">
      <alignment/>
    </xf>
    <xf numFmtId="0" fontId="4" fillId="13" borderId="7" xfId="0" applyFont="1" applyFill="1" applyBorder="1" applyAlignment="1">
      <alignment vertical="center"/>
    </xf>
    <xf numFmtId="0" fontId="4" fillId="13" borderId="16" xfId="0" applyFont="1" applyFill="1" applyBorder="1" applyAlignment="1">
      <alignment vertical="center"/>
    </xf>
    <xf numFmtId="0" fontId="0" fillId="13" borderId="16" xfId="0" applyFill="1" applyBorder="1" applyAlignment="1">
      <alignment vertical="center"/>
    </xf>
    <xf numFmtId="0" fontId="5" fillId="5" borderId="7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179" fontId="0" fillId="5" borderId="9" xfId="0" applyNumberFormat="1" applyFill="1" applyBorder="1" applyAlignment="1" applyProtection="1">
      <alignment/>
      <protection locked="0"/>
    </xf>
    <xf numFmtId="0" fontId="4" fillId="3" borderId="17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184" fontId="0" fillId="13" borderId="10" xfId="0" applyNumberFormat="1" applyFill="1" applyBorder="1" applyAlignment="1">
      <alignment vertical="center"/>
    </xf>
    <xf numFmtId="184" fontId="0" fillId="13" borderId="17" xfId="0" applyNumberFormat="1" applyFill="1" applyBorder="1" applyAlignment="1">
      <alignment vertical="center"/>
    </xf>
    <xf numFmtId="184" fontId="0" fillId="13" borderId="18" xfId="0" applyNumberFormat="1" applyFill="1" applyBorder="1" applyAlignment="1">
      <alignment vertical="center"/>
    </xf>
    <xf numFmtId="181" fontId="0" fillId="14" borderId="10" xfId="0" applyNumberFormat="1" applyFill="1" applyBorder="1" applyAlignment="1">
      <alignment/>
    </xf>
    <xf numFmtId="181" fontId="0" fillId="14" borderId="17" xfId="0" applyNumberFormat="1" applyFill="1" applyBorder="1" applyAlignment="1">
      <alignment/>
    </xf>
    <xf numFmtId="181" fontId="0" fillId="14" borderId="18" xfId="0" applyNumberFormat="1" applyFill="1" applyBorder="1" applyAlignment="1">
      <alignment/>
    </xf>
    <xf numFmtId="181" fontId="0" fillId="15" borderId="37" xfId="0" applyNumberFormat="1" applyFill="1" applyBorder="1" applyAlignment="1">
      <alignment/>
    </xf>
    <xf numFmtId="181" fontId="0" fillId="15" borderId="38" xfId="0" applyNumberFormat="1" applyFill="1" applyBorder="1" applyAlignment="1">
      <alignment/>
    </xf>
    <xf numFmtId="181" fontId="0" fillId="15" borderId="13" xfId="0" applyNumberFormat="1" applyFill="1" applyBorder="1" applyAlignment="1">
      <alignment/>
    </xf>
    <xf numFmtId="181" fontId="0" fillId="15" borderId="39" xfId="0" applyNumberFormat="1" applyFill="1" applyBorder="1" applyAlignment="1">
      <alignment/>
    </xf>
    <xf numFmtId="181" fontId="0" fillId="15" borderId="40" xfId="0" applyNumberFormat="1" applyFill="1" applyBorder="1" applyAlignment="1">
      <alignment/>
    </xf>
    <xf numFmtId="181" fontId="0" fillId="15" borderId="41" xfId="0" applyNumberFormat="1" applyFill="1" applyBorder="1" applyAlignment="1">
      <alignment/>
    </xf>
    <xf numFmtId="0" fontId="5" fillId="3" borderId="10" xfId="0" applyFont="1" applyFill="1" applyBorder="1" applyAlignment="1">
      <alignment/>
    </xf>
    <xf numFmtId="0" fontId="5" fillId="3" borderId="17" xfId="0" applyFont="1" applyFill="1" applyBorder="1" applyAlignment="1">
      <alignment/>
    </xf>
    <xf numFmtId="0" fontId="5" fillId="3" borderId="18" xfId="0" applyFont="1" applyFill="1" applyBorder="1" applyAlignment="1">
      <alignment/>
    </xf>
    <xf numFmtId="0" fontId="0" fillId="13" borderId="22" xfId="0" applyFill="1" applyBorder="1" applyAlignment="1" quotePrefix="1">
      <alignment horizontal="right"/>
    </xf>
    <xf numFmtId="0" fontId="0" fillId="13" borderId="22" xfId="0" applyFill="1" applyBorder="1" applyAlignment="1">
      <alignment/>
    </xf>
    <xf numFmtId="179" fontId="0" fillId="13" borderId="22" xfId="0" applyNumberFormat="1" applyFill="1" applyBorder="1" applyAlignment="1">
      <alignment/>
    </xf>
    <xf numFmtId="0" fontId="0" fillId="13" borderId="26" xfId="0" applyFill="1" applyBorder="1" applyAlignment="1">
      <alignment horizontal="right"/>
    </xf>
    <xf numFmtId="0" fontId="0" fillId="13" borderId="26" xfId="0" applyFill="1" applyBorder="1" applyAlignment="1">
      <alignment/>
    </xf>
    <xf numFmtId="179" fontId="0" fillId="13" borderId="26" xfId="0" applyNumberFormat="1" applyFill="1" applyBorder="1" applyAlignment="1">
      <alignment/>
    </xf>
    <xf numFmtId="0" fontId="0" fillId="13" borderId="30" xfId="0" applyFill="1" applyBorder="1" applyAlignment="1">
      <alignment horizontal="right"/>
    </xf>
    <xf numFmtId="0" fontId="0" fillId="13" borderId="30" xfId="0" applyFill="1" applyBorder="1" applyAlignment="1">
      <alignment/>
    </xf>
    <xf numFmtId="179" fontId="0" fillId="13" borderId="30" xfId="0" applyNumberFormat="1" applyFill="1" applyBorder="1" applyAlignment="1">
      <alignment/>
    </xf>
    <xf numFmtId="0" fontId="0" fillId="13" borderId="22" xfId="0" applyFill="1" applyBorder="1" applyAlignment="1">
      <alignment horizontal="right"/>
    </xf>
    <xf numFmtId="181" fontId="0" fillId="14" borderId="19" xfId="0" applyNumberFormat="1" applyFill="1" applyBorder="1" applyAlignment="1">
      <alignment/>
    </xf>
    <xf numFmtId="181" fontId="0" fillId="14" borderId="21" xfId="0" applyNumberFormat="1" applyFill="1" applyBorder="1" applyAlignment="1">
      <alignment/>
    </xf>
    <xf numFmtId="181" fontId="0" fillId="14" borderId="20" xfId="0" applyNumberFormat="1" applyFill="1" applyBorder="1" applyAlignment="1">
      <alignment/>
    </xf>
    <xf numFmtId="181" fontId="0" fillId="14" borderId="27" xfId="0" applyNumberFormat="1" applyFill="1" applyBorder="1" applyAlignment="1">
      <alignment/>
    </xf>
    <xf numFmtId="181" fontId="0" fillId="14" borderId="29" xfId="0" applyNumberFormat="1" applyFill="1" applyBorder="1" applyAlignment="1">
      <alignment/>
    </xf>
    <xf numFmtId="181" fontId="0" fillId="14" borderId="28" xfId="0" applyNumberFormat="1" applyFill="1" applyBorder="1" applyAlignment="1">
      <alignment/>
    </xf>
    <xf numFmtId="181" fontId="0" fillId="14" borderId="25" xfId="0" applyNumberFormat="1" applyFill="1" applyBorder="1" applyAlignment="1">
      <alignment/>
    </xf>
    <xf numFmtId="181" fontId="0" fillId="14" borderId="23" xfId="0" applyNumberFormat="1" applyFill="1" applyBorder="1" applyAlignment="1">
      <alignment/>
    </xf>
    <xf numFmtId="181" fontId="0" fillId="14" borderId="24" xfId="0" applyNumberFormat="1" applyFill="1" applyBorder="1" applyAlignment="1">
      <alignment/>
    </xf>
    <xf numFmtId="179" fontId="0" fillId="5" borderId="22" xfId="0" applyNumberFormat="1" applyFill="1" applyBorder="1" applyAlignment="1" applyProtection="1">
      <alignment/>
      <protection locked="0"/>
    </xf>
    <xf numFmtId="179" fontId="0" fillId="5" borderId="26" xfId="0" applyNumberFormat="1" applyFill="1" applyBorder="1" applyAlignment="1" applyProtection="1">
      <alignment/>
      <protection locked="0"/>
    </xf>
    <xf numFmtId="179" fontId="0" fillId="5" borderId="30" xfId="0" applyNumberFormat="1" applyFill="1" applyBorder="1" applyAlignment="1" applyProtection="1">
      <alignment/>
      <protection locked="0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8" fillId="0" borderId="0" xfId="0" applyFont="1" applyAlignment="1" quotePrefix="1">
      <alignment/>
    </xf>
    <xf numFmtId="0" fontId="5" fillId="0" borderId="0" xfId="0" applyFont="1" applyFill="1" applyBorder="1" applyAlignment="1">
      <alignment vertical="center"/>
    </xf>
    <xf numFmtId="182" fontId="5" fillId="12" borderId="17" xfId="0" applyNumberFormat="1" applyFont="1" applyFill="1" applyBorder="1" applyAlignment="1">
      <alignment vertical="center"/>
    </xf>
    <xf numFmtId="182" fontId="5" fillId="5" borderId="17" xfId="0" applyNumberFormat="1" applyFont="1" applyFill="1" applyBorder="1" applyAlignment="1">
      <alignment vertical="center"/>
    </xf>
    <xf numFmtId="182" fontId="5" fillId="3" borderId="17" xfId="0" applyNumberFormat="1" applyFont="1" applyFill="1" applyBorder="1" applyAlignment="1">
      <alignment vertical="center"/>
    </xf>
    <xf numFmtId="182" fontId="5" fillId="0" borderId="17" xfId="0" applyNumberFormat="1" applyFont="1" applyFill="1" applyBorder="1" applyAlignment="1">
      <alignment vertical="center"/>
    </xf>
    <xf numFmtId="0" fontId="4" fillId="6" borderId="7" xfId="0" applyFont="1" applyFill="1" applyBorder="1" applyAlignment="1">
      <alignment/>
    </xf>
    <xf numFmtId="179" fontId="5" fillId="13" borderId="7" xfId="0" applyNumberFormat="1" applyFont="1" applyFill="1" applyBorder="1" applyAlignment="1">
      <alignment horizontal="center" vertical="center"/>
    </xf>
    <xf numFmtId="3" fontId="4" fillId="6" borderId="9" xfId="0" applyNumberFormat="1" applyFont="1" applyFill="1" applyBorder="1" applyAlignment="1" quotePrefix="1">
      <alignment horizontal="center" vertical="center"/>
    </xf>
    <xf numFmtId="0" fontId="4" fillId="6" borderId="9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center"/>
    </xf>
    <xf numFmtId="179" fontId="5" fillId="6" borderId="9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/>
    </xf>
    <xf numFmtId="181" fontId="6" fillId="8" borderId="18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1" fillId="6" borderId="9" xfId="0" applyFont="1" applyFill="1" applyBorder="1" applyAlignment="1">
      <alignment/>
    </xf>
    <xf numFmtId="0" fontId="5" fillId="7" borderId="42" xfId="0" applyFont="1" applyFill="1" applyBorder="1" applyAlignment="1">
      <alignment vertical="center"/>
    </xf>
    <xf numFmtId="0" fontId="0" fillId="6" borderId="43" xfId="0" applyFill="1" applyBorder="1" applyAlignment="1">
      <alignment horizontal="center"/>
    </xf>
    <xf numFmtId="0" fontId="0" fillId="6" borderId="44" xfId="0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0" fillId="6" borderId="46" xfId="0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5" fillId="6" borderId="47" xfId="0" applyFont="1" applyFill="1" applyBorder="1" applyAlignment="1">
      <alignment/>
    </xf>
    <xf numFmtId="0" fontId="0" fillId="6" borderId="48" xfId="0" applyFill="1" applyBorder="1" applyAlignment="1">
      <alignment horizontal="center"/>
    </xf>
    <xf numFmtId="0" fontId="0" fillId="6" borderId="49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4" fillId="7" borderId="32" xfId="0" applyFont="1" applyFill="1" applyBorder="1" applyAlignment="1">
      <alignment vertical="center"/>
    </xf>
    <xf numFmtId="181" fontId="0" fillId="15" borderId="19" xfId="0" applyNumberFormat="1" applyFill="1" applyBorder="1" applyAlignment="1">
      <alignment/>
    </xf>
    <xf numFmtId="181" fontId="0" fillId="15" borderId="20" xfId="0" applyNumberFormat="1" applyFill="1" applyBorder="1" applyAlignment="1">
      <alignment/>
    </xf>
    <xf numFmtId="181" fontId="0" fillId="15" borderId="23" xfId="0" applyNumberFormat="1" applyFill="1" applyBorder="1" applyAlignment="1">
      <alignment/>
    </xf>
    <xf numFmtId="181" fontId="0" fillId="15" borderId="24" xfId="0" applyNumberFormat="1" applyFill="1" applyBorder="1" applyAlignment="1">
      <alignment/>
    </xf>
    <xf numFmtId="181" fontId="0" fillId="15" borderId="27" xfId="0" applyNumberFormat="1" applyFill="1" applyBorder="1" applyAlignment="1">
      <alignment/>
    </xf>
    <xf numFmtId="181" fontId="0" fillId="15" borderId="28" xfId="0" applyNumberFormat="1" applyFill="1" applyBorder="1" applyAlignment="1">
      <alignment/>
    </xf>
    <xf numFmtId="184" fontId="0" fillId="13" borderId="13" xfId="0" applyNumberFormat="1" applyFill="1" applyBorder="1" applyAlignment="1">
      <alignment horizontal="center" vertical="center"/>
    </xf>
    <xf numFmtId="184" fontId="0" fillId="13" borderId="15" xfId="0" applyNumberFormat="1" applyFill="1" applyBorder="1" applyAlignment="1">
      <alignment horizontal="center" vertical="center"/>
    </xf>
    <xf numFmtId="184" fontId="0" fillId="13" borderId="39" xfId="0" applyNumberForma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vertical="center"/>
    </xf>
    <xf numFmtId="0" fontId="4" fillId="6" borderId="7" xfId="0" applyFont="1" applyFill="1" applyBorder="1" applyAlignment="1">
      <alignment vertical="center"/>
    </xf>
    <xf numFmtId="0" fontId="4" fillId="6" borderId="8" xfId="0" applyFont="1" applyFill="1" applyBorder="1" applyAlignment="1">
      <alignment vertical="center"/>
    </xf>
    <xf numFmtId="0" fontId="4" fillId="6" borderId="16" xfId="0" applyFont="1" applyFill="1" applyBorder="1" applyAlignment="1">
      <alignment vertical="center"/>
    </xf>
    <xf numFmtId="0" fontId="5" fillId="6" borderId="37" xfId="0" applyFont="1" applyFill="1" applyBorder="1" applyAlignment="1">
      <alignment vertical="center"/>
    </xf>
    <xf numFmtId="0" fontId="9" fillId="6" borderId="8" xfId="0" applyFont="1" applyFill="1" applyBorder="1" applyAlignment="1">
      <alignment/>
    </xf>
    <xf numFmtId="0" fontId="10" fillId="6" borderId="34" xfId="0" applyFont="1" applyFill="1" applyBorder="1" applyAlignment="1">
      <alignment/>
    </xf>
    <xf numFmtId="0" fontId="5" fillId="0" borderId="1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179" fontId="5" fillId="6" borderId="7" xfId="0" applyNumberFormat="1" applyFont="1" applyFill="1" applyBorder="1" applyAlignment="1">
      <alignment horizontal="center" vertical="center"/>
    </xf>
    <xf numFmtId="179" fontId="5" fillId="6" borderId="8" xfId="0" applyNumberFormat="1" applyFont="1" applyFill="1" applyBorder="1" applyAlignment="1">
      <alignment horizontal="center" vertical="center"/>
    </xf>
    <xf numFmtId="179" fontId="5" fillId="6" borderId="16" xfId="0" applyNumberFormat="1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7" fillId="6" borderId="7" xfId="0" applyFont="1" applyFill="1" applyBorder="1" applyAlignment="1" quotePrefix="1">
      <alignment horizontal="center" vertical="center"/>
    </xf>
    <xf numFmtId="0" fontId="7" fillId="6" borderId="8" xfId="0" applyFont="1" applyFill="1" applyBorder="1" applyAlignment="1" quotePrefix="1">
      <alignment horizontal="center" vertical="center"/>
    </xf>
    <xf numFmtId="0" fontId="7" fillId="6" borderId="16" xfId="0" applyFont="1" applyFill="1" applyBorder="1" applyAlignment="1" quotePrefix="1">
      <alignment horizontal="center" vertical="center"/>
    </xf>
    <xf numFmtId="3" fontId="4" fillId="6" borderId="0" xfId="0" applyNumberFormat="1" applyFont="1" applyFill="1" applyBorder="1" applyAlignment="1" quotePrefix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 quotePrefix="1">
      <alignment horizontal="center" vertical="center"/>
    </xf>
    <xf numFmtId="0" fontId="4" fillId="6" borderId="2" xfId="0" applyFont="1" applyFill="1" applyBorder="1" applyAlignment="1">
      <alignment vertical="center"/>
    </xf>
    <xf numFmtId="0" fontId="4" fillId="6" borderId="3" xfId="0" applyFont="1" applyFill="1" applyBorder="1" applyAlignment="1">
      <alignment vertical="center"/>
    </xf>
    <xf numFmtId="0" fontId="4" fillId="6" borderId="51" xfId="0" applyFont="1" applyFill="1" applyBorder="1" applyAlignment="1">
      <alignment vertical="center"/>
    </xf>
    <xf numFmtId="0" fontId="4" fillId="6" borderId="8" xfId="0" applyFont="1" applyFill="1" applyBorder="1" applyAlignment="1">
      <alignment horizontal="left" vertical="center"/>
    </xf>
    <xf numFmtId="0" fontId="4" fillId="6" borderId="2" xfId="0" applyFont="1" applyFill="1" applyBorder="1" applyAlignment="1" quotePrefix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5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52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181" fontId="6" fillId="8" borderId="39" xfId="0" applyNumberFormat="1" applyFont="1" applyFill="1" applyBorder="1" applyAlignment="1">
      <alignment vertical="center"/>
    </xf>
    <xf numFmtId="181" fontId="6" fillId="8" borderId="38" xfId="0" applyNumberFormat="1" applyFont="1" applyFill="1" applyBorder="1" applyAlignment="1">
      <alignment vertical="center"/>
    </xf>
    <xf numFmtId="181" fontId="6" fillId="8" borderId="41" xfId="0" applyNumberFormat="1" applyFont="1" applyFill="1" applyBorder="1" applyAlignment="1">
      <alignment vertical="center"/>
    </xf>
    <xf numFmtId="181" fontId="6" fillId="8" borderId="5" xfId="0" applyNumberFormat="1" applyFont="1" applyFill="1" applyBorder="1" applyAlignment="1">
      <alignment vertical="center"/>
    </xf>
    <xf numFmtId="181" fontId="6" fillId="8" borderId="14" xfId="0" applyNumberFormat="1" applyFont="1" applyFill="1" applyBorder="1" applyAlignment="1">
      <alignment vertical="center"/>
    </xf>
    <xf numFmtId="181" fontId="6" fillId="8" borderId="50" xfId="0" applyNumberFormat="1" applyFont="1" applyFill="1" applyBorder="1" applyAlignment="1">
      <alignment vertical="center"/>
    </xf>
    <xf numFmtId="179" fontId="5" fillId="6" borderId="14" xfId="0" applyNumberFormat="1" applyFont="1" applyFill="1" applyBorder="1" applyAlignment="1">
      <alignment vertical="center"/>
    </xf>
    <xf numFmtId="179" fontId="5" fillId="6" borderId="5" xfId="0" applyNumberFormat="1" applyFont="1" applyFill="1" applyBorder="1" applyAlignment="1">
      <alignment vertical="center"/>
    </xf>
    <xf numFmtId="179" fontId="5" fillId="6" borderId="50" xfId="0" applyNumberFormat="1" applyFont="1" applyFill="1" applyBorder="1" applyAlignment="1">
      <alignment vertical="center"/>
    </xf>
    <xf numFmtId="0" fontId="4" fillId="6" borderId="52" xfId="0" applyFont="1" applyFill="1" applyBorder="1" applyAlignment="1" quotePrefix="1">
      <alignment horizontal="center" vertical="center"/>
    </xf>
    <xf numFmtId="0" fontId="4" fillId="6" borderId="5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0" fontId="5" fillId="6" borderId="51" xfId="0" applyFont="1" applyFill="1" applyBorder="1" applyAlignment="1">
      <alignment vertical="center"/>
    </xf>
    <xf numFmtId="0" fontId="8" fillId="7" borderId="2" xfId="0" applyFont="1" applyFill="1" applyBorder="1" applyAlignment="1">
      <alignment horizontal="center"/>
    </xf>
    <xf numFmtId="0" fontId="8" fillId="7" borderId="52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1" xfId="0" applyBorder="1" applyAlignment="1">
      <alignment vertical="center"/>
    </xf>
    <xf numFmtId="0" fontId="4" fillId="6" borderId="52" xfId="0" applyFont="1" applyFill="1" applyBorder="1" applyAlignment="1" quotePrefix="1">
      <alignment horizontal="center" vertical="center" wrapText="1"/>
    </xf>
    <xf numFmtId="0" fontId="4" fillId="6" borderId="0" xfId="0" applyFont="1" applyFill="1" applyBorder="1" applyAlignment="1" quotePrefix="1">
      <alignment horizontal="center" vertical="center" wrapText="1"/>
    </xf>
    <xf numFmtId="0" fontId="4" fillId="6" borderId="53" xfId="0" applyFont="1" applyFill="1" applyBorder="1" applyAlignment="1" quotePrefix="1">
      <alignment horizontal="center" vertical="center" wrapText="1"/>
    </xf>
    <xf numFmtId="0" fontId="4" fillId="6" borderId="53" xfId="0" applyFont="1" applyFill="1" applyBorder="1" applyAlignment="1" quotePrefix="1">
      <alignment horizontal="center" vertical="center"/>
    </xf>
    <xf numFmtId="0" fontId="0" fillId="10" borderId="2" xfId="0" applyFill="1" applyBorder="1" applyAlignment="1">
      <alignment horizontal="center"/>
    </xf>
    <xf numFmtId="0" fontId="0" fillId="10" borderId="52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1" borderId="2" xfId="0" applyFont="1" applyFill="1" applyBorder="1" applyAlignment="1">
      <alignment horizontal="center" vertical="center"/>
    </xf>
    <xf numFmtId="0" fontId="0" fillId="11" borderId="3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0" borderId="7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184" fontId="0" fillId="13" borderId="37" xfId="0" applyNumberFormat="1" applyFill="1" applyBorder="1" applyAlignment="1">
      <alignment vertical="center"/>
    </xf>
    <xf numFmtId="179" fontId="5" fillId="13" borderId="7" xfId="0" applyNumberFormat="1" applyFont="1" applyFill="1" applyBorder="1" applyAlignment="1">
      <alignment horizontal="center" vertical="center"/>
    </xf>
    <xf numFmtId="179" fontId="5" fillId="13" borderId="16" xfId="0" applyNumberFormat="1" applyFont="1" applyFill="1" applyBorder="1" applyAlignment="1">
      <alignment horizontal="center" vertical="center"/>
    </xf>
    <xf numFmtId="179" fontId="5" fillId="13" borderId="8" xfId="0" applyNumberFormat="1" applyFont="1" applyFill="1" applyBorder="1" applyAlignment="1">
      <alignment horizontal="center" vertical="center"/>
    </xf>
    <xf numFmtId="184" fontId="0" fillId="13" borderId="54" xfId="0" applyNumberFormat="1" applyFill="1" applyBorder="1" applyAlignment="1">
      <alignment vertical="center"/>
    </xf>
    <xf numFmtId="184" fontId="0" fillId="13" borderId="38" xfId="0" applyNumberFormat="1" applyFill="1" applyBorder="1" applyAlignment="1">
      <alignment vertical="center"/>
    </xf>
    <xf numFmtId="184" fontId="0" fillId="13" borderId="13" xfId="0" applyNumberFormat="1" applyFill="1" applyBorder="1" applyAlignment="1">
      <alignment vertical="center"/>
    </xf>
    <xf numFmtId="184" fontId="0" fillId="13" borderId="40" xfId="0" applyNumberFormat="1" applyFill="1" applyBorder="1" applyAlignment="1">
      <alignment vertical="center"/>
    </xf>
    <xf numFmtId="184" fontId="0" fillId="13" borderId="15" xfId="0" applyNumberFormat="1" applyFill="1" applyBorder="1" applyAlignment="1">
      <alignment vertical="center"/>
    </xf>
    <xf numFmtId="184" fontId="0" fillId="13" borderId="55" xfId="0" applyNumberFormat="1" applyFill="1" applyBorder="1" applyAlignment="1">
      <alignment vertical="center"/>
    </xf>
    <xf numFmtId="184" fontId="0" fillId="13" borderId="39" xfId="0" applyNumberFormat="1" applyFill="1" applyBorder="1" applyAlignment="1">
      <alignment vertical="center"/>
    </xf>
    <xf numFmtId="184" fontId="0" fillId="13" borderId="41" xfId="0" applyNumberFormat="1" applyFill="1" applyBorder="1" applyAlignment="1">
      <alignment vertical="center"/>
    </xf>
    <xf numFmtId="184" fontId="0" fillId="13" borderId="13" xfId="0" applyNumberFormat="1" applyFill="1" applyBorder="1" applyAlignment="1">
      <alignment horizontal="center" vertical="center"/>
    </xf>
    <xf numFmtId="184" fontId="0" fillId="13" borderId="37" xfId="0" applyNumberFormat="1" applyFill="1" applyBorder="1" applyAlignment="1">
      <alignment horizontal="center" vertical="center"/>
    </xf>
    <xf numFmtId="184" fontId="0" fillId="13" borderId="40" xfId="0" applyNumberFormat="1" applyFill="1" applyBorder="1" applyAlignment="1">
      <alignment horizontal="center" vertical="center"/>
    </xf>
    <xf numFmtId="184" fontId="0" fillId="13" borderId="15" xfId="0" applyNumberFormat="1" applyFill="1" applyBorder="1" applyAlignment="1">
      <alignment horizontal="center" vertical="center"/>
    </xf>
    <xf numFmtId="184" fontId="0" fillId="13" borderId="54" xfId="0" applyNumberFormat="1" applyFill="1" applyBorder="1" applyAlignment="1">
      <alignment horizontal="center" vertical="center"/>
    </xf>
    <xf numFmtId="184" fontId="0" fillId="13" borderId="55" xfId="0" applyNumberForma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184" fontId="0" fillId="13" borderId="39" xfId="0" applyNumberFormat="1" applyFill="1" applyBorder="1" applyAlignment="1">
      <alignment horizontal="center" vertical="center"/>
    </xf>
    <xf numFmtId="184" fontId="0" fillId="13" borderId="38" xfId="0" applyNumberFormat="1" applyFill="1" applyBorder="1" applyAlignment="1">
      <alignment horizontal="center" vertical="center"/>
    </xf>
    <xf numFmtId="184" fontId="0" fillId="13" borderId="41" xfId="0" applyNumberForma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9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19" sqref="Q19"/>
    </sheetView>
  </sheetViews>
  <sheetFormatPr defaultColWidth="9.00390625" defaultRowHeight="13.5"/>
  <cols>
    <col min="1" max="1" width="3.25390625" style="0" customWidth="1"/>
    <col min="2" max="2" width="19.625" style="0" customWidth="1"/>
    <col min="3" max="3" width="16.25390625" style="0" customWidth="1"/>
    <col min="4" max="4" width="8.00390625" style="0" customWidth="1"/>
    <col min="5" max="5" width="12.625" style="0" customWidth="1"/>
    <col min="6" max="7" width="7.625" style="0" customWidth="1"/>
    <col min="8" max="8" width="20.625" style="0" customWidth="1"/>
    <col min="9" max="9" width="18.75390625" style="0" customWidth="1"/>
    <col min="10" max="10" width="16.125" style="0" customWidth="1"/>
    <col min="11" max="11" width="12.625" style="0" customWidth="1"/>
    <col min="12" max="12" width="8.625" style="0" customWidth="1"/>
    <col min="13" max="13" width="18.125" style="0" customWidth="1"/>
    <col min="14" max="15" width="10.625" style="0" customWidth="1"/>
    <col min="16" max="16" width="8.125" style="0" customWidth="1"/>
    <col min="17" max="17" width="29.625" style="0" customWidth="1"/>
  </cols>
  <sheetData>
    <row r="1" ht="13.5">
      <c r="B1" t="s">
        <v>30</v>
      </c>
    </row>
    <row r="3" spans="2:17" ht="13.5">
      <c r="B3" s="212" t="s">
        <v>119</v>
      </c>
      <c r="C3" s="248" t="s">
        <v>17</v>
      </c>
      <c r="D3" s="248" t="s">
        <v>0</v>
      </c>
      <c r="E3" s="250" t="s">
        <v>203</v>
      </c>
      <c r="F3" s="252" t="s">
        <v>48</v>
      </c>
      <c r="G3" s="253"/>
      <c r="H3" s="19" t="s">
        <v>98</v>
      </c>
      <c r="I3" s="244" t="s">
        <v>65</v>
      </c>
      <c r="J3" s="245"/>
      <c r="K3" s="246"/>
      <c r="L3" s="247"/>
      <c r="M3" s="248" t="s">
        <v>99</v>
      </c>
      <c r="N3" s="270" t="s">
        <v>76</v>
      </c>
      <c r="O3" s="271"/>
      <c r="P3" s="272"/>
      <c r="Q3" s="276" t="s">
        <v>96</v>
      </c>
    </row>
    <row r="4" spans="2:17" ht="13.5">
      <c r="B4" s="213"/>
      <c r="C4" s="249"/>
      <c r="D4" s="249"/>
      <c r="E4" s="251"/>
      <c r="F4" s="39" t="s">
        <v>97</v>
      </c>
      <c r="G4" s="38" t="s">
        <v>26</v>
      </c>
      <c r="H4" s="37" t="s">
        <v>27</v>
      </c>
      <c r="I4" s="41" t="s">
        <v>66</v>
      </c>
      <c r="J4" s="40" t="s">
        <v>67</v>
      </c>
      <c r="K4" s="254" t="s">
        <v>118</v>
      </c>
      <c r="L4" s="255"/>
      <c r="M4" s="249"/>
      <c r="N4" s="11" t="s">
        <v>219</v>
      </c>
      <c r="O4" s="43" t="s">
        <v>100</v>
      </c>
      <c r="P4" s="42" t="s">
        <v>38</v>
      </c>
      <c r="Q4" s="277"/>
    </row>
    <row r="5" spans="2:17" ht="13.5">
      <c r="B5" s="12" t="s">
        <v>110</v>
      </c>
      <c r="C5" s="20" t="s">
        <v>22</v>
      </c>
      <c r="D5" s="22" t="s">
        <v>1</v>
      </c>
      <c r="E5" s="9" t="s">
        <v>84</v>
      </c>
      <c r="F5" s="23">
        <v>200</v>
      </c>
      <c r="G5" s="23">
        <v>650</v>
      </c>
      <c r="H5" s="20" t="s">
        <v>29</v>
      </c>
      <c r="I5" s="26" t="s">
        <v>8</v>
      </c>
      <c r="J5" s="17" t="s">
        <v>74</v>
      </c>
      <c r="K5" s="93">
        <v>820</v>
      </c>
      <c r="L5" s="31" t="s">
        <v>77</v>
      </c>
      <c r="M5" s="33" t="s">
        <v>52</v>
      </c>
      <c r="N5" s="14">
        <v>2</v>
      </c>
      <c r="O5" s="49">
        <f>K5/100*N5</f>
        <v>16.4</v>
      </c>
      <c r="P5" s="28">
        <f>G5*N5/F5</f>
        <v>6.5</v>
      </c>
      <c r="Q5" s="44" t="s">
        <v>202</v>
      </c>
    </row>
    <row r="6" spans="2:17" ht="13.5">
      <c r="B6" s="237" t="s">
        <v>44</v>
      </c>
      <c r="C6" s="215" t="s">
        <v>20</v>
      </c>
      <c r="D6" s="228" t="s">
        <v>204</v>
      </c>
      <c r="E6" s="265" t="s">
        <v>85</v>
      </c>
      <c r="F6" s="215">
        <v>15</v>
      </c>
      <c r="G6" s="215">
        <v>980</v>
      </c>
      <c r="H6" s="273" t="s">
        <v>46</v>
      </c>
      <c r="I6" s="27" t="s">
        <v>45</v>
      </c>
      <c r="J6" s="18" t="s">
        <v>68</v>
      </c>
      <c r="K6" s="94">
        <v>500</v>
      </c>
      <c r="L6" s="221" t="s">
        <v>79</v>
      </c>
      <c r="M6" s="262" t="s">
        <v>54</v>
      </c>
      <c r="N6" s="267">
        <v>1.4</v>
      </c>
      <c r="O6" s="50">
        <f>K6/10*N6</f>
        <v>70</v>
      </c>
      <c r="P6" s="260">
        <f>G6*N6/F6</f>
        <v>91.46666666666667</v>
      </c>
      <c r="Q6" s="180" t="s">
        <v>215</v>
      </c>
    </row>
    <row r="7" spans="2:17" ht="13.5">
      <c r="B7" s="238"/>
      <c r="C7" s="216"/>
      <c r="D7" s="229"/>
      <c r="E7" s="236"/>
      <c r="F7" s="216"/>
      <c r="G7" s="216"/>
      <c r="H7" s="274"/>
      <c r="I7" s="91" t="s">
        <v>42</v>
      </c>
      <c r="J7" s="92"/>
      <c r="K7" s="95">
        <v>100</v>
      </c>
      <c r="L7" s="222"/>
      <c r="M7" s="263"/>
      <c r="N7" s="268"/>
      <c r="O7" s="176">
        <f>K7/10*N6</f>
        <v>14</v>
      </c>
      <c r="P7" s="259"/>
      <c r="Q7" s="44"/>
    </row>
    <row r="8" spans="2:17" ht="13.5">
      <c r="B8" s="238"/>
      <c r="C8" s="216"/>
      <c r="D8" s="229"/>
      <c r="E8" s="236"/>
      <c r="F8" s="216"/>
      <c r="G8" s="216"/>
      <c r="H8" s="274"/>
      <c r="I8" s="26" t="s">
        <v>36</v>
      </c>
      <c r="J8" s="17" t="s">
        <v>75</v>
      </c>
      <c r="K8" s="93">
        <v>100</v>
      </c>
      <c r="L8" s="222"/>
      <c r="M8" s="263"/>
      <c r="N8" s="268"/>
      <c r="O8" s="49">
        <f>K8/10*N6</f>
        <v>14</v>
      </c>
      <c r="P8" s="259"/>
      <c r="Q8" s="44"/>
    </row>
    <row r="9" spans="2:17" ht="13.5">
      <c r="B9" s="239"/>
      <c r="C9" s="217"/>
      <c r="D9" s="230"/>
      <c r="E9" s="283"/>
      <c r="F9" s="217"/>
      <c r="G9" s="217"/>
      <c r="H9" s="275"/>
      <c r="I9" s="91" t="s">
        <v>4</v>
      </c>
      <c r="J9" s="92"/>
      <c r="K9" s="95">
        <v>9300</v>
      </c>
      <c r="L9" s="223"/>
      <c r="M9" s="264"/>
      <c r="N9" s="269"/>
      <c r="O9" s="176">
        <f>K9/10*N6</f>
        <v>1302</v>
      </c>
      <c r="P9" s="261"/>
      <c r="Q9" s="44"/>
    </row>
    <row r="10" spans="2:17" ht="13.5">
      <c r="B10" s="238" t="s">
        <v>9</v>
      </c>
      <c r="C10" s="240" t="s">
        <v>23</v>
      </c>
      <c r="D10" s="229" t="s">
        <v>204</v>
      </c>
      <c r="E10" s="241" t="s">
        <v>87</v>
      </c>
      <c r="F10" s="216">
        <v>15</v>
      </c>
      <c r="G10" s="216">
        <v>880</v>
      </c>
      <c r="H10" s="274" t="s">
        <v>46</v>
      </c>
      <c r="I10" s="26" t="s">
        <v>10</v>
      </c>
      <c r="J10" s="17" t="s">
        <v>75</v>
      </c>
      <c r="K10" s="93">
        <v>100</v>
      </c>
      <c r="L10" s="221" t="s">
        <v>79</v>
      </c>
      <c r="M10" s="263" t="s">
        <v>53</v>
      </c>
      <c r="N10" s="268">
        <v>1</v>
      </c>
      <c r="O10" s="49">
        <f>K10/10*N10</f>
        <v>10</v>
      </c>
      <c r="P10" s="259">
        <f>G10*N10/F10</f>
        <v>58.666666666666664</v>
      </c>
      <c r="Q10" s="180" t="s">
        <v>215</v>
      </c>
    </row>
    <row r="11" spans="2:17" ht="13.5">
      <c r="B11" s="238"/>
      <c r="C11" s="240"/>
      <c r="D11" s="229"/>
      <c r="E11" s="242"/>
      <c r="F11" s="216"/>
      <c r="G11" s="216"/>
      <c r="H11" s="274"/>
      <c r="I11" s="27" t="s">
        <v>3</v>
      </c>
      <c r="J11" s="18" t="s">
        <v>71</v>
      </c>
      <c r="K11" s="94">
        <v>20</v>
      </c>
      <c r="L11" s="222"/>
      <c r="M11" s="263"/>
      <c r="N11" s="268"/>
      <c r="O11" s="50">
        <f>K11/10*N10</f>
        <v>2</v>
      </c>
      <c r="P11" s="259"/>
      <c r="Q11" s="44"/>
    </row>
    <row r="12" spans="2:17" ht="13.5">
      <c r="B12" s="238"/>
      <c r="C12" s="240"/>
      <c r="D12" s="229"/>
      <c r="E12" s="242"/>
      <c r="F12" s="216"/>
      <c r="G12" s="216"/>
      <c r="H12" s="274"/>
      <c r="I12" s="96" t="s">
        <v>11</v>
      </c>
      <c r="J12" s="97" t="s">
        <v>73</v>
      </c>
      <c r="K12" s="98">
        <v>30</v>
      </c>
      <c r="L12" s="222"/>
      <c r="M12" s="263"/>
      <c r="N12" s="268"/>
      <c r="O12" s="177">
        <f>K12/10*N10</f>
        <v>3</v>
      </c>
      <c r="P12" s="259"/>
      <c r="Q12" s="44"/>
    </row>
    <row r="13" spans="2:17" ht="13.5">
      <c r="B13" s="238"/>
      <c r="C13" s="240"/>
      <c r="D13" s="229"/>
      <c r="E13" s="243"/>
      <c r="F13" s="216"/>
      <c r="G13" s="216"/>
      <c r="H13" s="274"/>
      <c r="I13" s="91" t="s">
        <v>4</v>
      </c>
      <c r="J13" s="92"/>
      <c r="K13" s="95">
        <v>9830</v>
      </c>
      <c r="L13" s="223"/>
      <c r="M13" s="263"/>
      <c r="N13" s="268"/>
      <c r="O13" s="176">
        <f>K13/10*N10</f>
        <v>983</v>
      </c>
      <c r="P13" s="259"/>
      <c r="Q13" s="46"/>
    </row>
    <row r="14" spans="2:17" ht="13.5">
      <c r="B14" s="13" t="s">
        <v>12</v>
      </c>
      <c r="C14" s="21" t="s">
        <v>20</v>
      </c>
      <c r="D14" s="25" t="s">
        <v>1</v>
      </c>
      <c r="E14" s="35" t="s">
        <v>86</v>
      </c>
      <c r="F14" s="24">
        <v>60</v>
      </c>
      <c r="G14" s="24">
        <v>1100</v>
      </c>
      <c r="H14" s="21" t="s">
        <v>47</v>
      </c>
      <c r="I14" s="26" t="s">
        <v>5</v>
      </c>
      <c r="J14" s="17" t="s">
        <v>73</v>
      </c>
      <c r="K14" s="93">
        <v>1000</v>
      </c>
      <c r="L14" s="31" t="s">
        <v>77</v>
      </c>
      <c r="M14" s="34" t="s">
        <v>55</v>
      </c>
      <c r="N14" s="15">
        <v>5</v>
      </c>
      <c r="O14" s="49">
        <f>K14/100*N14</f>
        <v>50</v>
      </c>
      <c r="P14" s="30">
        <f>G14*N14/F14</f>
        <v>91.66666666666667</v>
      </c>
      <c r="Q14" s="46" t="s">
        <v>201</v>
      </c>
    </row>
    <row r="15" spans="2:17" ht="13.5">
      <c r="B15" s="238" t="s">
        <v>13</v>
      </c>
      <c r="C15" s="240" t="s">
        <v>21</v>
      </c>
      <c r="D15" s="229" t="s">
        <v>1</v>
      </c>
      <c r="E15" s="234" t="s">
        <v>88</v>
      </c>
      <c r="F15" s="216">
        <v>100</v>
      </c>
      <c r="G15" s="216">
        <v>980</v>
      </c>
      <c r="H15" s="274" t="s">
        <v>28</v>
      </c>
      <c r="I15" s="26" t="s">
        <v>14</v>
      </c>
      <c r="J15" s="17" t="s">
        <v>75</v>
      </c>
      <c r="K15" s="93">
        <v>150</v>
      </c>
      <c r="L15" s="221" t="s">
        <v>80</v>
      </c>
      <c r="M15" s="263" t="s">
        <v>56</v>
      </c>
      <c r="N15" s="268">
        <v>8.3</v>
      </c>
      <c r="O15" s="49">
        <f>K15/100*N15</f>
        <v>12.450000000000001</v>
      </c>
      <c r="P15" s="259">
        <f>G15*N15/F15</f>
        <v>81.34</v>
      </c>
      <c r="Q15" s="180" t="s">
        <v>215</v>
      </c>
    </row>
    <row r="16" spans="2:17" ht="13.5">
      <c r="B16" s="238"/>
      <c r="C16" s="240"/>
      <c r="D16" s="229"/>
      <c r="E16" s="235"/>
      <c r="F16" s="216"/>
      <c r="G16" s="216"/>
      <c r="H16" s="274"/>
      <c r="I16" s="96" t="s">
        <v>11</v>
      </c>
      <c r="J16" s="97" t="s">
        <v>73</v>
      </c>
      <c r="K16" s="98">
        <v>50</v>
      </c>
      <c r="L16" s="222"/>
      <c r="M16" s="263"/>
      <c r="N16" s="268"/>
      <c r="O16" s="177">
        <f>K16/100*N15</f>
        <v>4.15</v>
      </c>
      <c r="P16" s="259"/>
      <c r="Q16" s="82"/>
    </row>
    <row r="17" spans="2:17" ht="13.5">
      <c r="B17" s="238"/>
      <c r="C17" s="240"/>
      <c r="D17" s="229"/>
      <c r="E17" s="235"/>
      <c r="F17" s="216"/>
      <c r="G17" s="216"/>
      <c r="H17" s="274"/>
      <c r="I17" s="91" t="s">
        <v>4</v>
      </c>
      <c r="J17" s="92"/>
      <c r="K17" s="95">
        <v>15000</v>
      </c>
      <c r="L17" s="223"/>
      <c r="M17" s="263"/>
      <c r="N17" s="268"/>
      <c r="O17" s="176">
        <f>K17/100*N15</f>
        <v>1245</v>
      </c>
      <c r="P17" s="259"/>
      <c r="Q17" s="83"/>
    </row>
    <row r="18" spans="2:17" ht="13.5">
      <c r="B18" s="237" t="s">
        <v>111</v>
      </c>
      <c r="C18" s="215" t="s">
        <v>21</v>
      </c>
      <c r="D18" s="228" t="s">
        <v>2</v>
      </c>
      <c r="E18" s="265" t="s">
        <v>89</v>
      </c>
      <c r="F18" s="215">
        <v>4</v>
      </c>
      <c r="G18" s="215">
        <v>980</v>
      </c>
      <c r="H18" s="273" t="s">
        <v>49</v>
      </c>
      <c r="I18" s="27" t="s">
        <v>15</v>
      </c>
      <c r="J18" s="18" t="s">
        <v>72</v>
      </c>
      <c r="K18" s="94">
        <v>5000</v>
      </c>
      <c r="L18" s="221" t="s">
        <v>81</v>
      </c>
      <c r="M18" s="262" t="s">
        <v>57</v>
      </c>
      <c r="N18" s="267">
        <v>0.28</v>
      </c>
      <c r="O18" s="50">
        <f>K18/10.5*N18</f>
        <v>133.33333333333334</v>
      </c>
      <c r="P18" s="260">
        <f>G18*N18/F18</f>
        <v>68.60000000000001</v>
      </c>
      <c r="Q18" s="44"/>
    </row>
    <row r="19" spans="2:17" ht="13.5">
      <c r="B19" s="239"/>
      <c r="C19" s="217"/>
      <c r="D19" s="230"/>
      <c r="E19" s="266"/>
      <c r="F19" s="217"/>
      <c r="G19" s="217"/>
      <c r="H19" s="275"/>
      <c r="I19" s="99" t="s">
        <v>7</v>
      </c>
      <c r="J19" s="100" t="s">
        <v>69</v>
      </c>
      <c r="K19" s="94">
        <v>5000</v>
      </c>
      <c r="L19" s="223"/>
      <c r="M19" s="264"/>
      <c r="N19" s="269"/>
      <c r="O19" s="50">
        <f>K19/10.5*N18</f>
        <v>133.33333333333334</v>
      </c>
      <c r="P19" s="261"/>
      <c r="Q19" s="46"/>
    </row>
    <row r="20" spans="2:17" ht="13.5">
      <c r="B20" s="12" t="s">
        <v>16</v>
      </c>
      <c r="C20" s="20" t="s">
        <v>20</v>
      </c>
      <c r="D20" s="22" t="s">
        <v>1</v>
      </c>
      <c r="E20" s="36" t="s">
        <v>90</v>
      </c>
      <c r="F20" s="23">
        <v>150</v>
      </c>
      <c r="G20" s="23">
        <v>2000</v>
      </c>
      <c r="H20" s="20" t="s">
        <v>50</v>
      </c>
      <c r="I20" s="27" t="s">
        <v>6</v>
      </c>
      <c r="J20" s="18" t="s">
        <v>70</v>
      </c>
      <c r="K20" s="94">
        <v>50</v>
      </c>
      <c r="L20" s="31" t="s">
        <v>82</v>
      </c>
      <c r="M20" s="16" t="s">
        <v>58</v>
      </c>
      <c r="N20" s="14">
        <v>10</v>
      </c>
      <c r="O20" s="50">
        <f>K20/10*N20</f>
        <v>50</v>
      </c>
      <c r="P20" s="29">
        <f>G20*N20/F20</f>
        <v>133.33333333333334</v>
      </c>
      <c r="Q20" s="47" t="s">
        <v>216</v>
      </c>
    </row>
    <row r="21" spans="2:17" ht="13.5">
      <c r="B21" s="13" t="s">
        <v>109</v>
      </c>
      <c r="C21" s="21" t="s">
        <v>20</v>
      </c>
      <c r="D21" s="25" t="s">
        <v>1</v>
      </c>
      <c r="E21" s="10" t="s">
        <v>91</v>
      </c>
      <c r="F21" s="24">
        <v>30</v>
      </c>
      <c r="G21" s="24">
        <v>2800</v>
      </c>
      <c r="H21" s="21" t="s">
        <v>50</v>
      </c>
      <c r="I21" s="27" t="s">
        <v>6</v>
      </c>
      <c r="J21" s="18" t="s">
        <v>70</v>
      </c>
      <c r="K21" s="94">
        <v>50</v>
      </c>
      <c r="L21" s="32" t="s">
        <v>83</v>
      </c>
      <c r="M21" s="34" t="s">
        <v>59</v>
      </c>
      <c r="N21" s="15">
        <v>1</v>
      </c>
      <c r="O21" s="50">
        <f>K21/1*N21</f>
        <v>50</v>
      </c>
      <c r="P21" s="30">
        <f>G21*N21/F21</f>
        <v>93.33333333333333</v>
      </c>
      <c r="Q21" s="47" t="s">
        <v>217</v>
      </c>
    </row>
    <row r="22" spans="2:17" ht="13.5">
      <c r="B22" s="13" t="s">
        <v>108</v>
      </c>
      <c r="C22" s="21" t="s">
        <v>20</v>
      </c>
      <c r="D22" s="25" t="s">
        <v>204</v>
      </c>
      <c r="E22" s="35" t="s">
        <v>112</v>
      </c>
      <c r="F22" s="24">
        <v>2</v>
      </c>
      <c r="G22" s="24">
        <v>1000</v>
      </c>
      <c r="H22" s="21" t="s">
        <v>113</v>
      </c>
      <c r="I22" s="51" t="s">
        <v>114</v>
      </c>
      <c r="J22" s="18" t="s">
        <v>115</v>
      </c>
      <c r="K22" s="94">
        <v>500</v>
      </c>
      <c r="L22" s="32" t="s">
        <v>116</v>
      </c>
      <c r="M22" s="34" t="s">
        <v>117</v>
      </c>
      <c r="N22" s="15">
        <v>0.1</v>
      </c>
      <c r="O22" s="50">
        <f>K22/5*N22</f>
        <v>10</v>
      </c>
      <c r="P22" s="30">
        <f>G22*N22/F22</f>
        <v>50</v>
      </c>
      <c r="Q22" s="21" t="s">
        <v>218</v>
      </c>
    </row>
    <row r="23" spans="2:17" ht="13.5">
      <c r="B23" s="238" t="s">
        <v>18</v>
      </c>
      <c r="C23" s="216" t="s">
        <v>21</v>
      </c>
      <c r="D23" s="229" t="s">
        <v>204</v>
      </c>
      <c r="E23" s="234" t="s">
        <v>92</v>
      </c>
      <c r="F23" s="216">
        <v>40</v>
      </c>
      <c r="G23" s="216">
        <v>1500</v>
      </c>
      <c r="H23" s="274" t="s">
        <v>51</v>
      </c>
      <c r="I23" s="101" t="s">
        <v>19</v>
      </c>
      <c r="J23" s="102"/>
      <c r="K23" s="103">
        <v>1500</v>
      </c>
      <c r="L23" s="222" t="s">
        <v>79</v>
      </c>
      <c r="M23" s="263" t="s">
        <v>60</v>
      </c>
      <c r="N23" s="268">
        <v>0.05</v>
      </c>
      <c r="O23" s="178">
        <f>K23/10*N23</f>
        <v>7.5</v>
      </c>
      <c r="P23" s="259">
        <f>G23*N23/F23</f>
        <v>1.875</v>
      </c>
      <c r="Q23" s="219" t="s">
        <v>250</v>
      </c>
    </row>
    <row r="24" spans="2:17" ht="13.5">
      <c r="B24" s="238"/>
      <c r="C24" s="216"/>
      <c r="D24" s="229"/>
      <c r="E24" s="235"/>
      <c r="F24" s="216"/>
      <c r="G24" s="216"/>
      <c r="H24" s="274"/>
      <c r="I24" s="27" t="s">
        <v>3</v>
      </c>
      <c r="J24" s="18" t="s">
        <v>71</v>
      </c>
      <c r="K24" s="94">
        <v>120</v>
      </c>
      <c r="L24" s="222"/>
      <c r="M24" s="263"/>
      <c r="N24" s="268"/>
      <c r="O24" s="50">
        <f>K24/10*N23</f>
        <v>0.6000000000000001</v>
      </c>
      <c r="P24" s="259"/>
      <c r="Q24" s="219" t="s">
        <v>251</v>
      </c>
    </row>
    <row r="25" spans="2:17" ht="13.5">
      <c r="B25" s="238"/>
      <c r="C25" s="216"/>
      <c r="D25" s="229"/>
      <c r="E25" s="235"/>
      <c r="F25" s="216"/>
      <c r="G25" s="216"/>
      <c r="H25" s="274"/>
      <c r="I25" s="91" t="s">
        <v>4</v>
      </c>
      <c r="J25" s="92"/>
      <c r="K25" s="95">
        <v>8300</v>
      </c>
      <c r="L25" s="222"/>
      <c r="M25" s="263"/>
      <c r="N25" s="268"/>
      <c r="O25" s="176">
        <f>K25/10*N23</f>
        <v>41.5</v>
      </c>
      <c r="P25" s="259"/>
      <c r="Q25" s="46"/>
    </row>
    <row r="26" spans="2:17" ht="13.5">
      <c r="B26" s="237" t="s">
        <v>31</v>
      </c>
      <c r="C26" s="215" t="s">
        <v>34</v>
      </c>
      <c r="D26" s="228" t="s">
        <v>204</v>
      </c>
      <c r="E26" s="265" t="s">
        <v>93</v>
      </c>
      <c r="F26" s="215">
        <v>30</v>
      </c>
      <c r="G26" s="228">
        <v>1000</v>
      </c>
      <c r="H26" s="273" t="s">
        <v>39</v>
      </c>
      <c r="I26" s="101" t="s">
        <v>19</v>
      </c>
      <c r="J26" s="102"/>
      <c r="K26" s="103">
        <v>1000</v>
      </c>
      <c r="L26" s="221" t="s">
        <v>79</v>
      </c>
      <c r="M26" s="262" t="s">
        <v>62</v>
      </c>
      <c r="N26" s="267">
        <v>0.1</v>
      </c>
      <c r="O26" s="178">
        <f>K26/10*N26</f>
        <v>10</v>
      </c>
      <c r="P26" s="256">
        <f>G26*N26/F26</f>
        <v>3.3333333333333335</v>
      </c>
      <c r="Q26" s="219" t="s">
        <v>250</v>
      </c>
    </row>
    <row r="27" spans="2:17" ht="13.5">
      <c r="B27" s="238"/>
      <c r="C27" s="216"/>
      <c r="D27" s="229"/>
      <c r="E27" s="235"/>
      <c r="F27" s="216"/>
      <c r="G27" s="229"/>
      <c r="H27" s="274"/>
      <c r="I27" s="96" t="s">
        <v>35</v>
      </c>
      <c r="J27" s="97" t="s">
        <v>73</v>
      </c>
      <c r="K27" s="98">
        <v>200</v>
      </c>
      <c r="L27" s="222"/>
      <c r="M27" s="263"/>
      <c r="N27" s="268"/>
      <c r="O27" s="177">
        <f>K27/10*N26</f>
        <v>2</v>
      </c>
      <c r="P27" s="257"/>
      <c r="Q27" s="219" t="s">
        <v>251</v>
      </c>
    </row>
    <row r="28" spans="2:17" ht="13.5">
      <c r="B28" s="239"/>
      <c r="C28" s="217"/>
      <c r="D28" s="230"/>
      <c r="E28" s="266"/>
      <c r="F28" s="217"/>
      <c r="G28" s="230"/>
      <c r="H28" s="275"/>
      <c r="I28" s="91" t="s">
        <v>4</v>
      </c>
      <c r="J28" s="92"/>
      <c r="K28" s="95">
        <v>8800</v>
      </c>
      <c r="L28" s="223"/>
      <c r="M28" s="264"/>
      <c r="N28" s="269"/>
      <c r="O28" s="176">
        <f>K28/10*N26</f>
        <v>88</v>
      </c>
      <c r="P28" s="258"/>
      <c r="Q28" s="46"/>
    </row>
    <row r="29" spans="2:17" ht="13.5">
      <c r="B29" s="238" t="s">
        <v>33</v>
      </c>
      <c r="C29" s="216" t="s">
        <v>34</v>
      </c>
      <c r="D29" s="229" t="s">
        <v>204</v>
      </c>
      <c r="E29" s="236" t="s">
        <v>93</v>
      </c>
      <c r="F29" s="216">
        <v>30</v>
      </c>
      <c r="G29" s="229">
        <v>800</v>
      </c>
      <c r="H29" s="274" t="s">
        <v>40</v>
      </c>
      <c r="I29" s="101" t="s">
        <v>19</v>
      </c>
      <c r="J29" s="102"/>
      <c r="K29" s="103">
        <v>200</v>
      </c>
      <c r="L29" s="222" t="s">
        <v>78</v>
      </c>
      <c r="M29" s="263" t="s">
        <v>61</v>
      </c>
      <c r="N29" s="268">
        <v>0.2</v>
      </c>
      <c r="O29" s="178">
        <f>K29/10*N29</f>
        <v>4</v>
      </c>
      <c r="P29" s="259">
        <f>G29*N29/F29</f>
        <v>5.333333333333333</v>
      </c>
      <c r="Q29" s="219" t="s">
        <v>250</v>
      </c>
    </row>
    <row r="30" spans="2:17" ht="13.5">
      <c r="B30" s="238"/>
      <c r="C30" s="216"/>
      <c r="D30" s="229"/>
      <c r="E30" s="235"/>
      <c r="F30" s="216"/>
      <c r="G30" s="229"/>
      <c r="H30" s="274"/>
      <c r="I30" s="26" t="s">
        <v>36</v>
      </c>
      <c r="J30" s="17" t="s">
        <v>75</v>
      </c>
      <c r="K30" s="93">
        <v>500</v>
      </c>
      <c r="L30" s="222"/>
      <c r="M30" s="263"/>
      <c r="N30" s="268"/>
      <c r="O30" s="49">
        <f>K30/10*N29</f>
        <v>10</v>
      </c>
      <c r="P30" s="259"/>
      <c r="Q30" s="219" t="s">
        <v>251</v>
      </c>
    </row>
    <row r="31" spans="2:17" ht="13.5">
      <c r="B31" s="238"/>
      <c r="C31" s="216"/>
      <c r="D31" s="229"/>
      <c r="E31" s="235"/>
      <c r="F31" s="216"/>
      <c r="G31" s="229"/>
      <c r="H31" s="274"/>
      <c r="I31" s="96" t="s">
        <v>35</v>
      </c>
      <c r="J31" s="97" t="s">
        <v>73</v>
      </c>
      <c r="K31" s="98">
        <v>300</v>
      </c>
      <c r="L31" s="222"/>
      <c r="M31" s="263"/>
      <c r="N31" s="268"/>
      <c r="O31" s="177">
        <f>K31/10*N29</f>
        <v>6</v>
      </c>
      <c r="P31" s="259"/>
      <c r="Q31" s="44"/>
    </row>
    <row r="32" spans="2:17" ht="13.5">
      <c r="B32" s="238"/>
      <c r="C32" s="216"/>
      <c r="D32" s="229"/>
      <c r="E32" s="235"/>
      <c r="F32" s="216"/>
      <c r="G32" s="229"/>
      <c r="H32" s="274"/>
      <c r="I32" s="91" t="s">
        <v>37</v>
      </c>
      <c r="J32" s="92"/>
      <c r="K32" s="95">
        <v>1000</v>
      </c>
      <c r="L32" s="222"/>
      <c r="M32" s="263"/>
      <c r="N32" s="268"/>
      <c r="O32" s="176">
        <f>K32/10*N29</f>
        <v>20</v>
      </c>
      <c r="P32" s="259"/>
      <c r="Q32" s="44"/>
    </row>
    <row r="33" spans="2:17" ht="13.5">
      <c r="B33" s="238"/>
      <c r="C33" s="216"/>
      <c r="D33" s="229"/>
      <c r="E33" s="235"/>
      <c r="F33" s="216"/>
      <c r="G33" s="229"/>
      <c r="H33" s="274"/>
      <c r="I33" s="91" t="s">
        <v>4</v>
      </c>
      <c r="J33" s="92"/>
      <c r="K33" s="95">
        <v>8000</v>
      </c>
      <c r="L33" s="222"/>
      <c r="M33" s="263"/>
      <c r="N33" s="268"/>
      <c r="O33" s="176">
        <f>K33/10*N29</f>
        <v>160</v>
      </c>
      <c r="P33" s="259"/>
      <c r="Q33" s="44"/>
    </row>
    <row r="34" spans="2:17" ht="13.5">
      <c r="B34" s="237" t="s">
        <v>32</v>
      </c>
      <c r="C34" s="215" t="s">
        <v>34</v>
      </c>
      <c r="D34" s="273" t="s">
        <v>205</v>
      </c>
      <c r="E34" s="280" t="s">
        <v>95</v>
      </c>
      <c r="F34" s="215">
        <v>30</v>
      </c>
      <c r="G34" s="228">
        <v>700</v>
      </c>
      <c r="H34" s="228" t="s">
        <v>43</v>
      </c>
      <c r="I34" s="27" t="s">
        <v>41</v>
      </c>
      <c r="J34" s="100" t="s">
        <v>69</v>
      </c>
      <c r="K34" s="94">
        <v>700</v>
      </c>
      <c r="L34" s="221" t="s">
        <v>78</v>
      </c>
      <c r="M34" s="262" t="s">
        <v>63</v>
      </c>
      <c r="N34" s="267">
        <v>0.5</v>
      </c>
      <c r="O34" s="50">
        <f>K34/10*N34</f>
        <v>35</v>
      </c>
      <c r="P34" s="260">
        <f>G34*N34/F34</f>
        <v>11.666666666666666</v>
      </c>
      <c r="Q34" s="45"/>
    </row>
    <row r="35" spans="2:17" ht="13.5">
      <c r="B35" s="238"/>
      <c r="C35" s="216"/>
      <c r="D35" s="274"/>
      <c r="E35" s="281"/>
      <c r="F35" s="216"/>
      <c r="G35" s="229"/>
      <c r="H35" s="229"/>
      <c r="I35" s="96" t="s">
        <v>155</v>
      </c>
      <c r="J35" s="97" t="s">
        <v>73</v>
      </c>
      <c r="K35" s="98">
        <v>200</v>
      </c>
      <c r="L35" s="222"/>
      <c r="M35" s="263"/>
      <c r="N35" s="268"/>
      <c r="O35" s="177">
        <f>K35/10*N34</f>
        <v>10</v>
      </c>
      <c r="P35" s="259"/>
      <c r="Q35" s="44"/>
    </row>
    <row r="36" spans="2:17" ht="13.5">
      <c r="B36" s="238"/>
      <c r="C36" s="216"/>
      <c r="D36" s="274"/>
      <c r="E36" s="281"/>
      <c r="F36" s="216"/>
      <c r="G36" s="229"/>
      <c r="H36" s="229"/>
      <c r="I36" s="104" t="s">
        <v>37</v>
      </c>
      <c r="J36" s="105"/>
      <c r="K36" s="106">
        <v>1000</v>
      </c>
      <c r="L36" s="222"/>
      <c r="M36" s="263"/>
      <c r="N36" s="268"/>
      <c r="O36" s="179">
        <f>K36/10*N34</f>
        <v>50</v>
      </c>
      <c r="P36" s="259"/>
      <c r="Q36" s="44"/>
    </row>
    <row r="37" spans="2:17" ht="13.5">
      <c r="B37" s="239"/>
      <c r="C37" s="217"/>
      <c r="D37" s="275"/>
      <c r="E37" s="282"/>
      <c r="F37" s="217"/>
      <c r="G37" s="230"/>
      <c r="H37" s="230"/>
      <c r="I37" s="91" t="s">
        <v>4</v>
      </c>
      <c r="J37" s="92"/>
      <c r="K37" s="95">
        <v>8100</v>
      </c>
      <c r="L37" s="223"/>
      <c r="M37" s="264"/>
      <c r="N37" s="269"/>
      <c r="O37" s="176">
        <f>K37/10*N34</f>
        <v>405</v>
      </c>
      <c r="P37" s="261"/>
      <c r="Q37" s="46"/>
    </row>
    <row r="38" spans="2:17" ht="13.5">
      <c r="B38" s="237" t="s">
        <v>24</v>
      </c>
      <c r="C38" s="228" t="s">
        <v>25</v>
      </c>
      <c r="D38" s="228" t="s">
        <v>204</v>
      </c>
      <c r="E38" s="231" t="s">
        <v>94</v>
      </c>
      <c r="F38" s="215">
        <v>6</v>
      </c>
      <c r="G38" s="215">
        <v>1000</v>
      </c>
      <c r="H38" s="273" t="s">
        <v>107</v>
      </c>
      <c r="I38" s="96" t="s">
        <v>155</v>
      </c>
      <c r="J38" s="97" t="s">
        <v>73</v>
      </c>
      <c r="K38" s="98">
        <v>100</v>
      </c>
      <c r="L38" s="221" t="s">
        <v>158</v>
      </c>
      <c r="M38" s="224" t="s">
        <v>161</v>
      </c>
      <c r="N38" s="227">
        <v>0.3</v>
      </c>
      <c r="O38" s="177">
        <f>K38/10*N38</f>
        <v>3</v>
      </c>
      <c r="P38" s="256">
        <f>G38*N38/F38</f>
        <v>50</v>
      </c>
      <c r="Q38" s="84" t="s">
        <v>200</v>
      </c>
    </row>
    <row r="39" spans="2:17" ht="13.5">
      <c r="B39" s="278"/>
      <c r="C39" s="229"/>
      <c r="D39" s="229"/>
      <c r="E39" s="232"/>
      <c r="F39" s="216"/>
      <c r="G39" s="216"/>
      <c r="H39" s="274"/>
      <c r="I39" s="26" t="s">
        <v>156</v>
      </c>
      <c r="J39" s="17" t="s">
        <v>74</v>
      </c>
      <c r="K39" s="93">
        <v>10</v>
      </c>
      <c r="L39" s="222"/>
      <c r="M39" s="225"/>
      <c r="N39" s="218"/>
      <c r="O39" s="49">
        <f>K39/10*N38</f>
        <v>0.3</v>
      </c>
      <c r="P39" s="257"/>
      <c r="Q39" s="85"/>
    </row>
    <row r="40" spans="2:17" ht="13.5">
      <c r="B40" s="278"/>
      <c r="C40" s="229"/>
      <c r="D40" s="229"/>
      <c r="E40" s="232"/>
      <c r="F40" s="216"/>
      <c r="G40" s="216"/>
      <c r="H40" s="274"/>
      <c r="I40" s="27" t="s">
        <v>157</v>
      </c>
      <c r="J40" s="18" t="s">
        <v>69</v>
      </c>
      <c r="K40" s="94">
        <v>1000</v>
      </c>
      <c r="L40" s="222"/>
      <c r="M40" s="225"/>
      <c r="N40" s="218"/>
      <c r="O40" s="50">
        <f>K40/10*N38</f>
        <v>30</v>
      </c>
      <c r="P40" s="257"/>
      <c r="Q40" s="85"/>
    </row>
    <row r="41" spans="2:17" ht="13.5">
      <c r="B41" s="278"/>
      <c r="C41" s="229"/>
      <c r="D41" s="229"/>
      <c r="E41" s="232"/>
      <c r="F41" s="216"/>
      <c r="G41" s="216"/>
      <c r="H41" s="274"/>
      <c r="I41" s="91" t="s">
        <v>37</v>
      </c>
      <c r="J41" s="92"/>
      <c r="K41" s="95">
        <v>890</v>
      </c>
      <c r="L41" s="222"/>
      <c r="M41" s="225"/>
      <c r="N41" s="218"/>
      <c r="O41" s="176">
        <f>K41/10*N38</f>
        <v>26.7</v>
      </c>
      <c r="P41" s="257"/>
      <c r="Q41" s="85"/>
    </row>
    <row r="42" spans="2:17" ht="13.5">
      <c r="B42" s="279"/>
      <c r="C42" s="230"/>
      <c r="D42" s="230"/>
      <c r="E42" s="233"/>
      <c r="F42" s="217"/>
      <c r="G42" s="217"/>
      <c r="H42" s="275"/>
      <c r="I42" s="91" t="s">
        <v>4</v>
      </c>
      <c r="J42" s="92"/>
      <c r="K42" s="95">
        <v>8000</v>
      </c>
      <c r="L42" s="223"/>
      <c r="M42" s="226"/>
      <c r="N42" s="214"/>
      <c r="O42" s="176">
        <f>K42/10*N38</f>
        <v>240</v>
      </c>
      <c r="P42" s="258"/>
      <c r="Q42" s="86"/>
    </row>
    <row r="43" spans="2:17" ht="13.5">
      <c r="B43" s="24" t="s">
        <v>223</v>
      </c>
      <c r="C43" s="25" t="s">
        <v>20</v>
      </c>
      <c r="D43" s="25" t="s">
        <v>1</v>
      </c>
      <c r="E43" s="182" t="s">
        <v>224</v>
      </c>
      <c r="F43" s="24">
        <v>100</v>
      </c>
      <c r="G43" s="24">
        <v>1400</v>
      </c>
      <c r="H43" s="183" t="s">
        <v>230</v>
      </c>
      <c r="I43" s="188" t="s">
        <v>156</v>
      </c>
      <c r="J43" s="189" t="s">
        <v>74</v>
      </c>
      <c r="K43" s="95">
        <v>50</v>
      </c>
      <c r="L43" s="184" t="s">
        <v>231</v>
      </c>
      <c r="M43" s="185" t="s">
        <v>232</v>
      </c>
      <c r="N43" s="15">
        <v>1</v>
      </c>
      <c r="O43" s="49">
        <f>K43/10*N43</f>
        <v>5</v>
      </c>
      <c r="P43" s="187">
        <f>G43*N43/F43</f>
        <v>14</v>
      </c>
      <c r="Q43" s="186" t="s">
        <v>234</v>
      </c>
    </row>
    <row r="44" spans="2:17" ht="13.5">
      <c r="B44" s="24" t="s">
        <v>228</v>
      </c>
      <c r="C44" s="25" t="s">
        <v>233</v>
      </c>
      <c r="D44" s="25" t="s">
        <v>1</v>
      </c>
      <c r="E44" s="182" t="s">
        <v>229</v>
      </c>
      <c r="F44" s="24">
        <v>70</v>
      </c>
      <c r="G44" s="24">
        <v>1380</v>
      </c>
      <c r="H44" s="183" t="s">
        <v>230</v>
      </c>
      <c r="I44" s="188" t="s">
        <v>156</v>
      </c>
      <c r="J44" s="189" t="s">
        <v>74</v>
      </c>
      <c r="K44" s="95">
        <v>50</v>
      </c>
      <c r="L44" s="184" t="s">
        <v>231</v>
      </c>
      <c r="M44" s="185" t="s">
        <v>232</v>
      </c>
      <c r="N44" s="15">
        <v>1</v>
      </c>
      <c r="O44" s="49">
        <f>K44/10*N44</f>
        <v>5</v>
      </c>
      <c r="P44" s="187">
        <f>G44*N44/F44</f>
        <v>19.714285714285715</v>
      </c>
      <c r="Q44" s="186" t="s">
        <v>234</v>
      </c>
    </row>
    <row r="45" spans="2:17" ht="13.5">
      <c r="B45" s="24" t="s">
        <v>226</v>
      </c>
      <c r="C45" s="190" t="s">
        <v>235</v>
      </c>
      <c r="D45" s="25" t="s">
        <v>1</v>
      </c>
      <c r="E45" s="25" t="s">
        <v>236</v>
      </c>
      <c r="F45" s="24">
        <v>70</v>
      </c>
      <c r="G45" s="24">
        <v>1300</v>
      </c>
      <c r="H45" s="183" t="s">
        <v>230</v>
      </c>
      <c r="I45" s="188" t="s">
        <v>156</v>
      </c>
      <c r="J45" s="189" t="s">
        <v>74</v>
      </c>
      <c r="K45" s="95"/>
      <c r="L45" s="184"/>
      <c r="M45" s="185" t="s">
        <v>59</v>
      </c>
      <c r="N45" s="15">
        <v>1</v>
      </c>
      <c r="O45" s="49">
        <f>K45/10*N45</f>
        <v>0</v>
      </c>
      <c r="P45" s="187">
        <f>G45*N45/F45</f>
        <v>18.571428571428573</v>
      </c>
      <c r="Q45" s="186" t="s">
        <v>234</v>
      </c>
    </row>
    <row r="46" spans="2:10" ht="13.5">
      <c r="B46" s="1"/>
      <c r="C46" s="1"/>
      <c r="D46" s="2"/>
      <c r="E46" s="2"/>
      <c r="F46" s="1"/>
      <c r="G46" s="1"/>
      <c r="H46" s="1"/>
      <c r="I46" s="1"/>
      <c r="J46" s="1"/>
    </row>
    <row r="48" ht="13.5">
      <c r="B48" s="4" t="s">
        <v>64</v>
      </c>
    </row>
    <row r="49" spans="2:3" ht="13.5">
      <c r="B49" s="5"/>
      <c r="C49" t="s">
        <v>103</v>
      </c>
    </row>
    <row r="50" spans="2:3" ht="13.5">
      <c r="B50" s="7"/>
      <c r="C50" t="s">
        <v>104</v>
      </c>
    </row>
    <row r="51" spans="2:3" ht="13.5">
      <c r="B51" s="6"/>
      <c r="C51" t="s">
        <v>105</v>
      </c>
    </row>
    <row r="52" spans="2:3" ht="13.5">
      <c r="B52" s="8"/>
      <c r="C52" t="s">
        <v>106</v>
      </c>
    </row>
    <row r="54" spans="2:5" ht="13.5">
      <c r="B54" s="48" t="s">
        <v>213</v>
      </c>
      <c r="D54" s="3"/>
      <c r="E54" s="3"/>
    </row>
    <row r="55" spans="2:5" ht="13.5">
      <c r="B55" s="4" t="s">
        <v>214</v>
      </c>
      <c r="D55" s="3"/>
      <c r="E55" s="3"/>
    </row>
    <row r="56" ht="13.5">
      <c r="B56" s="4" t="s">
        <v>102</v>
      </c>
    </row>
    <row r="57" ht="13.5">
      <c r="B57" s="4" t="s">
        <v>101</v>
      </c>
    </row>
    <row r="58" ht="13.5">
      <c r="B58" s="4" t="s">
        <v>162</v>
      </c>
    </row>
    <row r="59" ht="13.5">
      <c r="B59" s="172" t="s">
        <v>221</v>
      </c>
    </row>
  </sheetData>
  <sheetProtection password="B5B6" sheet="1" objects="1" scenarios="1" selectLockedCells="1" selectUnlockedCells="1"/>
  <mergeCells count="109">
    <mergeCell ref="P38:P42"/>
    <mergeCell ref="B29:B33"/>
    <mergeCell ref="B34:B37"/>
    <mergeCell ref="G34:G37"/>
    <mergeCell ref="G29:G33"/>
    <mergeCell ref="C29:C33"/>
    <mergeCell ref="D29:D33"/>
    <mergeCell ref="F29:F33"/>
    <mergeCell ref="H38:H42"/>
    <mergeCell ref="F38:F42"/>
    <mergeCell ref="E6:E9"/>
    <mergeCell ref="G6:G9"/>
    <mergeCell ref="F6:F9"/>
    <mergeCell ref="B26:B28"/>
    <mergeCell ref="C26:C28"/>
    <mergeCell ref="D26:D28"/>
    <mergeCell ref="E26:E28"/>
    <mergeCell ref="F26:F28"/>
    <mergeCell ref="G10:G13"/>
    <mergeCell ref="G15:G17"/>
    <mergeCell ref="Q3:Q4"/>
    <mergeCell ref="B38:B42"/>
    <mergeCell ref="H34:H37"/>
    <mergeCell ref="C6:C9"/>
    <mergeCell ref="H6:H9"/>
    <mergeCell ref="E34:E37"/>
    <mergeCell ref="F34:F37"/>
    <mergeCell ref="D34:D37"/>
    <mergeCell ref="C34:C37"/>
    <mergeCell ref="G26:G28"/>
    <mergeCell ref="N3:P3"/>
    <mergeCell ref="H26:H28"/>
    <mergeCell ref="H29:H33"/>
    <mergeCell ref="H23:H25"/>
    <mergeCell ref="H10:H13"/>
    <mergeCell ref="H15:H17"/>
    <mergeCell ref="H18:H19"/>
    <mergeCell ref="M3:M4"/>
    <mergeCell ref="N23:N25"/>
    <mergeCell ref="P6:P9"/>
    <mergeCell ref="G18:G19"/>
    <mergeCell ref="G23:G25"/>
    <mergeCell ref="N34:N37"/>
    <mergeCell ref="N6:N9"/>
    <mergeCell ref="N15:N17"/>
    <mergeCell ref="N10:N13"/>
    <mergeCell ref="N18:N19"/>
    <mergeCell ref="N29:N33"/>
    <mergeCell ref="N26:N28"/>
    <mergeCell ref="M34:M37"/>
    <mergeCell ref="F18:F19"/>
    <mergeCell ref="B18:B19"/>
    <mergeCell ref="E18:E19"/>
    <mergeCell ref="B23:B25"/>
    <mergeCell ref="C23:C25"/>
    <mergeCell ref="D23:D25"/>
    <mergeCell ref="F23:F25"/>
    <mergeCell ref="E23:E25"/>
    <mergeCell ref="P23:P25"/>
    <mergeCell ref="P18:P19"/>
    <mergeCell ref="P15:P17"/>
    <mergeCell ref="P10:P13"/>
    <mergeCell ref="P26:P28"/>
    <mergeCell ref="P29:P33"/>
    <mergeCell ref="P34:P37"/>
    <mergeCell ref="M6:M9"/>
    <mergeCell ref="M10:M13"/>
    <mergeCell ref="M15:M17"/>
    <mergeCell ref="M18:M19"/>
    <mergeCell ref="M23:M25"/>
    <mergeCell ref="M26:M28"/>
    <mergeCell ref="M29:M33"/>
    <mergeCell ref="L6:L9"/>
    <mergeCell ref="L10:L13"/>
    <mergeCell ref="L15:L17"/>
    <mergeCell ref="L18:L19"/>
    <mergeCell ref="L23:L25"/>
    <mergeCell ref="L26:L28"/>
    <mergeCell ref="L29:L33"/>
    <mergeCell ref="L34:L37"/>
    <mergeCell ref="I3:L3"/>
    <mergeCell ref="D3:D4"/>
    <mergeCell ref="C3:C4"/>
    <mergeCell ref="E3:E4"/>
    <mergeCell ref="F3:G3"/>
    <mergeCell ref="K4:L4"/>
    <mergeCell ref="B10:B13"/>
    <mergeCell ref="B15:B17"/>
    <mergeCell ref="D10:D13"/>
    <mergeCell ref="F10:F13"/>
    <mergeCell ref="D15:D17"/>
    <mergeCell ref="F15:F17"/>
    <mergeCell ref="C10:C13"/>
    <mergeCell ref="C15:C17"/>
    <mergeCell ref="E10:E13"/>
    <mergeCell ref="B3:B4"/>
    <mergeCell ref="C38:C42"/>
    <mergeCell ref="D38:D42"/>
    <mergeCell ref="E38:E42"/>
    <mergeCell ref="E15:E17"/>
    <mergeCell ref="C18:C19"/>
    <mergeCell ref="D18:D19"/>
    <mergeCell ref="E29:E33"/>
    <mergeCell ref="B6:B9"/>
    <mergeCell ref="D6:D9"/>
    <mergeCell ref="L38:L42"/>
    <mergeCell ref="M38:M42"/>
    <mergeCell ref="N38:N42"/>
    <mergeCell ref="G38:G42"/>
  </mergeCells>
  <printOptions/>
  <pageMargins left="0" right="0" top="0.5905511811023623" bottom="0.5905511811023623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8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" sqref="B1"/>
    </sheetView>
  </sheetViews>
  <sheetFormatPr defaultColWidth="9.00390625" defaultRowHeight="13.5"/>
  <cols>
    <col min="1" max="1" width="1.875" style="0" customWidth="1"/>
    <col min="2" max="2" width="21.625" style="0" customWidth="1"/>
    <col min="3" max="5" width="8.625" style="0" customWidth="1"/>
    <col min="6" max="6" width="9.125" style="0" customWidth="1"/>
    <col min="7" max="10" width="8.625" style="0" customWidth="1"/>
    <col min="11" max="14" width="10.625" style="0" customWidth="1"/>
    <col min="15" max="15" width="43.625" style="0" customWidth="1"/>
  </cols>
  <sheetData>
    <row r="1" ht="13.5">
      <c r="B1" t="s">
        <v>163</v>
      </c>
    </row>
    <row r="2" ht="13.5">
      <c r="B2" s="53"/>
    </row>
    <row r="3" spans="2:15" ht="13.5">
      <c r="B3" s="287" t="s">
        <v>119</v>
      </c>
      <c r="C3" s="284" t="s">
        <v>164</v>
      </c>
      <c r="D3" s="285"/>
      <c r="E3" s="285"/>
      <c r="F3" s="285"/>
      <c r="G3" s="285"/>
      <c r="H3" s="285"/>
      <c r="I3" s="285"/>
      <c r="J3" s="286"/>
      <c r="K3" s="293" t="s">
        <v>186</v>
      </c>
      <c r="L3" s="294"/>
      <c r="M3" s="294"/>
      <c r="N3" s="295"/>
      <c r="O3" s="296" t="s">
        <v>178</v>
      </c>
    </row>
    <row r="4" spans="2:15" ht="13.5">
      <c r="B4" s="288"/>
      <c r="C4" s="284" t="s">
        <v>167</v>
      </c>
      <c r="D4" s="285"/>
      <c r="E4" s="284" t="s">
        <v>166</v>
      </c>
      <c r="F4" s="285"/>
      <c r="G4" s="285"/>
      <c r="H4" s="286"/>
      <c r="I4" s="56" t="s">
        <v>165</v>
      </c>
      <c r="J4" s="56" t="s">
        <v>169</v>
      </c>
      <c r="K4" s="289" t="s">
        <v>173</v>
      </c>
      <c r="L4" s="61" t="s">
        <v>174</v>
      </c>
      <c r="M4" s="61" t="s">
        <v>175</v>
      </c>
      <c r="N4" s="291" t="s">
        <v>176</v>
      </c>
      <c r="O4" s="297"/>
    </row>
    <row r="5" spans="2:15" ht="24.75" customHeight="1">
      <c r="B5" s="288"/>
      <c r="C5" s="57" t="s">
        <v>75</v>
      </c>
      <c r="D5" s="58" t="s">
        <v>172</v>
      </c>
      <c r="E5" s="57" t="s">
        <v>183</v>
      </c>
      <c r="F5" s="59" t="s">
        <v>179</v>
      </c>
      <c r="G5" s="59" t="s">
        <v>69</v>
      </c>
      <c r="H5" s="58" t="s">
        <v>168</v>
      </c>
      <c r="I5" s="60" t="s">
        <v>180</v>
      </c>
      <c r="J5" s="60" t="s">
        <v>73</v>
      </c>
      <c r="K5" s="290"/>
      <c r="L5" s="62" t="s">
        <v>181</v>
      </c>
      <c r="M5" s="62" t="s">
        <v>182</v>
      </c>
      <c r="N5" s="292"/>
      <c r="O5" s="298"/>
    </row>
    <row r="6" spans="2:15" ht="13.5">
      <c r="B6" s="78" t="s">
        <v>110</v>
      </c>
      <c r="C6" s="63" t="s">
        <v>170</v>
      </c>
      <c r="D6" s="64"/>
      <c r="E6" s="63"/>
      <c r="F6" s="65"/>
      <c r="G6" s="65"/>
      <c r="H6" s="64"/>
      <c r="I6" s="66"/>
      <c r="J6" s="66"/>
      <c r="K6" s="67" t="s">
        <v>171</v>
      </c>
      <c r="L6" s="67"/>
      <c r="M6" s="67"/>
      <c r="N6" s="67"/>
      <c r="O6" s="90" t="s">
        <v>185</v>
      </c>
    </row>
    <row r="7" spans="2:15" ht="13.5">
      <c r="B7" s="79" t="s">
        <v>187</v>
      </c>
      <c r="C7" s="68" t="s">
        <v>171</v>
      </c>
      <c r="D7" s="69"/>
      <c r="E7" s="68" t="s">
        <v>171</v>
      </c>
      <c r="F7" s="70"/>
      <c r="G7" s="70"/>
      <c r="H7" s="69"/>
      <c r="I7" s="71"/>
      <c r="J7" s="71"/>
      <c r="K7" s="72" t="s">
        <v>171</v>
      </c>
      <c r="L7" s="72" t="s">
        <v>237</v>
      </c>
      <c r="M7" s="72"/>
      <c r="N7" s="72"/>
      <c r="O7" s="88"/>
    </row>
    <row r="8" spans="2:15" ht="13.5">
      <c r="B8" s="79" t="s">
        <v>188</v>
      </c>
      <c r="C8" s="68" t="s">
        <v>171</v>
      </c>
      <c r="D8" s="69"/>
      <c r="E8" s="68"/>
      <c r="F8" s="70" t="s">
        <v>171</v>
      </c>
      <c r="G8" s="70"/>
      <c r="H8" s="69"/>
      <c r="I8" s="71"/>
      <c r="J8" s="71" t="s">
        <v>171</v>
      </c>
      <c r="K8" s="72" t="s">
        <v>171</v>
      </c>
      <c r="L8" s="72" t="s">
        <v>237</v>
      </c>
      <c r="M8" s="72"/>
      <c r="N8" s="72" t="s">
        <v>170</v>
      </c>
      <c r="O8" s="88"/>
    </row>
    <row r="9" spans="2:15" ht="13.5">
      <c r="B9" s="80" t="s">
        <v>189</v>
      </c>
      <c r="C9" s="68"/>
      <c r="D9" s="69" t="s">
        <v>171</v>
      </c>
      <c r="E9" s="68"/>
      <c r="F9" s="70"/>
      <c r="G9" s="70"/>
      <c r="H9" s="69"/>
      <c r="I9" s="71"/>
      <c r="J9" s="71"/>
      <c r="K9" s="107" t="s">
        <v>209</v>
      </c>
      <c r="L9" s="72"/>
      <c r="M9" s="72"/>
      <c r="N9" s="72"/>
      <c r="O9" s="88" t="s">
        <v>208</v>
      </c>
    </row>
    <row r="10" spans="2:15" ht="13.5">
      <c r="B10" s="79" t="s">
        <v>190</v>
      </c>
      <c r="C10" s="68" t="s">
        <v>171</v>
      </c>
      <c r="D10" s="69"/>
      <c r="E10" s="68"/>
      <c r="F10" s="70"/>
      <c r="G10" s="70"/>
      <c r="H10" s="69"/>
      <c r="I10" s="71"/>
      <c r="J10" s="71" t="s">
        <v>171</v>
      </c>
      <c r="K10" s="72" t="s">
        <v>171</v>
      </c>
      <c r="L10" s="72"/>
      <c r="M10" s="72"/>
      <c r="N10" s="72" t="s">
        <v>170</v>
      </c>
      <c r="O10" s="88"/>
    </row>
    <row r="11" spans="2:15" ht="13.5">
      <c r="B11" s="79" t="s">
        <v>111</v>
      </c>
      <c r="C11" s="68"/>
      <c r="D11" s="69"/>
      <c r="E11" s="68" t="s">
        <v>171</v>
      </c>
      <c r="F11" s="70"/>
      <c r="G11" s="70" t="s">
        <v>171</v>
      </c>
      <c r="H11" s="69"/>
      <c r="I11" s="71"/>
      <c r="J11" s="71"/>
      <c r="K11" s="72"/>
      <c r="L11" s="72" t="s">
        <v>237</v>
      </c>
      <c r="M11" s="72"/>
      <c r="N11" s="72"/>
      <c r="O11" s="88"/>
    </row>
    <row r="12" spans="2:15" ht="13.5">
      <c r="B12" s="80" t="s">
        <v>16</v>
      </c>
      <c r="C12" s="68"/>
      <c r="D12" s="69"/>
      <c r="E12" s="68"/>
      <c r="F12" s="70"/>
      <c r="G12" s="70"/>
      <c r="H12" s="69" t="s">
        <v>171</v>
      </c>
      <c r="I12" s="71"/>
      <c r="J12" s="71"/>
      <c r="K12" s="72"/>
      <c r="L12" s="72" t="s">
        <v>177</v>
      </c>
      <c r="M12" s="72"/>
      <c r="N12" s="72"/>
      <c r="O12" s="87" t="s">
        <v>207</v>
      </c>
    </row>
    <row r="13" spans="2:15" ht="13.5">
      <c r="B13" s="80" t="s">
        <v>109</v>
      </c>
      <c r="C13" s="68"/>
      <c r="D13" s="69"/>
      <c r="E13" s="68"/>
      <c r="F13" s="70"/>
      <c r="G13" s="70"/>
      <c r="H13" s="69" t="s">
        <v>171</v>
      </c>
      <c r="I13" s="71"/>
      <c r="J13" s="71"/>
      <c r="K13" s="72"/>
      <c r="L13" s="72" t="s">
        <v>177</v>
      </c>
      <c r="M13" s="72"/>
      <c r="N13" s="72"/>
      <c r="O13" s="88" t="s">
        <v>206</v>
      </c>
    </row>
    <row r="14" spans="2:15" ht="13.5">
      <c r="B14" s="80" t="s">
        <v>108</v>
      </c>
      <c r="C14" s="68"/>
      <c r="D14" s="69"/>
      <c r="E14" s="68" t="s">
        <v>171</v>
      </c>
      <c r="F14" s="70"/>
      <c r="G14" s="70"/>
      <c r="H14" s="69"/>
      <c r="I14" s="71"/>
      <c r="J14" s="71"/>
      <c r="K14" s="72"/>
      <c r="L14" s="72" t="s">
        <v>170</v>
      </c>
      <c r="M14" s="72"/>
      <c r="N14" s="72"/>
      <c r="O14" s="88" t="s">
        <v>196</v>
      </c>
    </row>
    <row r="15" spans="2:15" ht="13.5">
      <c r="B15" s="79" t="s">
        <v>191</v>
      </c>
      <c r="C15" s="68"/>
      <c r="D15" s="69"/>
      <c r="E15" s="68"/>
      <c r="F15" s="70" t="s">
        <v>171</v>
      </c>
      <c r="G15" s="70"/>
      <c r="H15" s="69"/>
      <c r="I15" s="71" t="s">
        <v>171</v>
      </c>
      <c r="J15" s="71"/>
      <c r="K15" s="72"/>
      <c r="L15" s="72" t="s">
        <v>170</v>
      </c>
      <c r="M15" s="72" t="s">
        <v>170</v>
      </c>
      <c r="N15" s="72"/>
      <c r="O15" s="220" t="s">
        <v>252</v>
      </c>
    </row>
    <row r="16" spans="2:15" ht="13.5">
      <c r="B16" s="79" t="s">
        <v>192</v>
      </c>
      <c r="C16" s="68"/>
      <c r="D16" s="69"/>
      <c r="E16" s="68"/>
      <c r="F16" s="70"/>
      <c r="G16" s="70"/>
      <c r="H16" s="69"/>
      <c r="I16" s="71" t="s">
        <v>171</v>
      </c>
      <c r="J16" s="71" t="s">
        <v>171</v>
      </c>
      <c r="K16" s="72"/>
      <c r="L16" s="72"/>
      <c r="M16" s="72" t="s">
        <v>170</v>
      </c>
      <c r="N16" s="72" t="s">
        <v>170</v>
      </c>
      <c r="O16" s="220" t="s">
        <v>252</v>
      </c>
    </row>
    <row r="17" spans="2:15" ht="13.5">
      <c r="B17" s="79" t="s">
        <v>193</v>
      </c>
      <c r="C17" s="68" t="s">
        <v>171</v>
      </c>
      <c r="D17" s="69"/>
      <c r="E17" s="68"/>
      <c r="F17" s="70"/>
      <c r="G17" s="70"/>
      <c r="H17" s="69"/>
      <c r="I17" s="71" t="s">
        <v>171</v>
      </c>
      <c r="J17" s="71" t="s">
        <v>171</v>
      </c>
      <c r="K17" s="72" t="s">
        <v>171</v>
      </c>
      <c r="L17" s="72"/>
      <c r="M17" s="72" t="s">
        <v>170</v>
      </c>
      <c r="N17" s="72" t="s">
        <v>170</v>
      </c>
      <c r="O17" s="220" t="s">
        <v>252</v>
      </c>
    </row>
    <row r="18" spans="2:15" ht="13.5">
      <c r="B18" s="79" t="s">
        <v>194</v>
      </c>
      <c r="C18" s="68" t="s">
        <v>171</v>
      </c>
      <c r="D18" s="69"/>
      <c r="E18" s="68"/>
      <c r="F18" s="70"/>
      <c r="G18" s="70" t="s">
        <v>171</v>
      </c>
      <c r="H18" s="69"/>
      <c r="I18" s="71"/>
      <c r="J18" s="71"/>
      <c r="K18" s="72"/>
      <c r="L18" s="72" t="s">
        <v>170</v>
      </c>
      <c r="M18" s="72"/>
      <c r="N18" s="72" t="s">
        <v>170</v>
      </c>
      <c r="O18" s="88"/>
    </row>
    <row r="19" spans="2:15" ht="13.5">
      <c r="B19" s="191" t="s">
        <v>195</v>
      </c>
      <c r="C19" s="192" t="s">
        <v>170</v>
      </c>
      <c r="D19" s="193"/>
      <c r="E19" s="192"/>
      <c r="F19" s="194"/>
      <c r="G19" s="194" t="s">
        <v>171</v>
      </c>
      <c r="H19" s="193"/>
      <c r="I19" s="195"/>
      <c r="J19" s="195" t="s">
        <v>171</v>
      </c>
      <c r="K19" s="196" t="s">
        <v>171</v>
      </c>
      <c r="L19" s="196" t="s">
        <v>170</v>
      </c>
      <c r="M19" s="196"/>
      <c r="N19" s="196" t="s">
        <v>170</v>
      </c>
      <c r="O19" s="197" t="s">
        <v>197</v>
      </c>
    </row>
    <row r="20" spans="2:15" ht="13.5">
      <c r="B20" s="202" t="s">
        <v>222</v>
      </c>
      <c r="C20" s="198" t="s">
        <v>237</v>
      </c>
      <c r="D20" s="69"/>
      <c r="E20" s="68"/>
      <c r="F20" s="70"/>
      <c r="G20" s="70"/>
      <c r="H20" s="69"/>
      <c r="I20" s="71"/>
      <c r="J20" s="71"/>
      <c r="K20" s="72" t="s">
        <v>237</v>
      </c>
      <c r="L20" s="72"/>
      <c r="M20" s="72"/>
      <c r="N20" s="200"/>
      <c r="O20" s="88" t="s">
        <v>239</v>
      </c>
    </row>
    <row r="21" spans="2:15" ht="13.5">
      <c r="B21" s="202" t="s">
        <v>227</v>
      </c>
      <c r="C21" s="198" t="s">
        <v>237</v>
      </c>
      <c r="D21" s="69"/>
      <c r="E21" s="68"/>
      <c r="F21" s="70"/>
      <c r="G21" s="70"/>
      <c r="H21" s="69"/>
      <c r="I21" s="71"/>
      <c r="J21" s="71"/>
      <c r="K21" s="72" t="s">
        <v>237</v>
      </c>
      <c r="L21" s="72"/>
      <c r="M21" s="72"/>
      <c r="N21" s="200"/>
      <c r="O21" s="88" t="s">
        <v>239</v>
      </c>
    </row>
    <row r="22" spans="2:15" ht="13.5">
      <c r="B22" s="81" t="s">
        <v>225</v>
      </c>
      <c r="C22" s="199" t="s">
        <v>237</v>
      </c>
      <c r="D22" s="74"/>
      <c r="E22" s="73"/>
      <c r="F22" s="75"/>
      <c r="G22" s="75"/>
      <c r="H22" s="74"/>
      <c r="I22" s="76"/>
      <c r="J22" s="76"/>
      <c r="K22" s="77" t="s">
        <v>237</v>
      </c>
      <c r="L22" s="77"/>
      <c r="M22" s="77"/>
      <c r="N22" s="201"/>
      <c r="O22" s="89" t="s">
        <v>239</v>
      </c>
    </row>
    <row r="23" ht="13.5">
      <c r="B23" s="52"/>
    </row>
    <row r="24" ht="13.5">
      <c r="B24" s="175" t="s">
        <v>184</v>
      </c>
    </row>
    <row r="25" ht="13.5">
      <c r="B25" s="4" t="s">
        <v>238</v>
      </c>
    </row>
    <row r="26" ht="13.5">
      <c r="B26" s="4" t="s">
        <v>198</v>
      </c>
    </row>
    <row r="27" ht="13.5">
      <c r="B27" s="172" t="s">
        <v>221</v>
      </c>
    </row>
    <row r="28" ht="13.5">
      <c r="B28" s="55"/>
    </row>
  </sheetData>
  <sheetProtection password="B5B6" sheet="1" objects="1" scenarios="1" selectLockedCells="1" selectUnlockedCells="1"/>
  <mergeCells count="8">
    <mergeCell ref="K4:K5"/>
    <mergeCell ref="N4:N5"/>
    <mergeCell ref="K3:N3"/>
    <mergeCell ref="O3:O5"/>
    <mergeCell ref="C3:J3"/>
    <mergeCell ref="C4:D4"/>
    <mergeCell ref="E4:H4"/>
    <mergeCell ref="B3:B5"/>
  </mergeCells>
  <printOptions/>
  <pageMargins left="0.38" right="0.16" top="1" bottom="1" header="0.512" footer="0.512"/>
  <pageSetup horizontalDpi="600" verticalDpi="600" orientation="landscape" paperSize="9" scale="79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P51"/>
  <sheetViews>
    <sheetView workbookViewId="0" topLeftCell="A1">
      <selection activeCell="K44" sqref="K44"/>
    </sheetView>
  </sheetViews>
  <sheetFormatPr defaultColWidth="9.00390625" defaultRowHeight="13.5"/>
  <cols>
    <col min="1" max="1" width="3.375" style="0" customWidth="1"/>
    <col min="2" max="2" width="19.625" style="0" customWidth="1"/>
    <col min="3" max="3" width="9.875" style="0" customWidth="1"/>
    <col min="4" max="4" width="10.25390625" style="0" customWidth="1"/>
    <col min="5" max="5" width="8.375" style="0" customWidth="1"/>
    <col min="6" max="6" width="18.125" style="0" customWidth="1"/>
    <col min="7" max="12" width="8.125" style="0" customWidth="1"/>
    <col min="14" max="16" width="8.125" style="0" customWidth="1"/>
  </cols>
  <sheetData>
    <row r="1" ht="13.5">
      <c r="B1" t="s">
        <v>210</v>
      </c>
    </row>
    <row r="3" ht="13.5">
      <c r="B3" s="53"/>
    </row>
    <row r="4" spans="2:16" ht="13.5">
      <c r="B4" s="301" t="s">
        <v>119</v>
      </c>
      <c r="C4" s="299" t="s">
        <v>120</v>
      </c>
      <c r="D4" s="170" t="s">
        <v>211</v>
      </c>
      <c r="E4" s="299" t="s">
        <v>26</v>
      </c>
      <c r="F4" s="108" t="s">
        <v>99</v>
      </c>
      <c r="G4" s="322" t="s">
        <v>124</v>
      </c>
      <c r="H4" s="322"/>
      <c r="I4" s="322"/>
      <c r="J4" s="321" t="s">
        <v>151</v>
      </c>
      <c r="K4" s="322"/>
      <c r="L4" s="323"/>
      <c r="M4" s="128" t="s">
        <v>129</v>
      </c>
      <c r="N4" s="322" t="s">
        <v>152</v>
      </c>
      <c r="O4" s="322"/>
      <c r="P4" s="323"/>
    </row>
    <row r="5" spans="2:16" ht="13.5">
      <c r="B5" s="302"/>
      <c r="C5" s="300"/>
      <c r="D5" s="171" t="s">
        <v>212</v>
      </c>
      <c r="E5" s="300"/>
      <c r="F5" s="109"/>
      <c r="G5" s="101" t="s">
        <v>121</v>
      </c>
      <c r="H5" s="131" t="s">
        <v>122</v>
      </c>
      <c r="I5" s="132" t="s">
        <v>123</v>
      </c>
      <c r="J5" s="101" t="s">
        <v>121</v>
      </c>
      <c r="K5" s="131" t="s">
        <v>122</v>
      </c>
      <c r="L5" s="132" t="s">
        <v>123</v>
      </c>
      <c r="M5" s="129"/>
      <c r="N5" s="145" t="s">
        <v>121</v>
      </c>
      <c r="O5" s="146" t="s">
        <v>122</v>
      </c>
      <c r="P5" s="147" t="s">
        <v>123</v>
      </c>
    </row>
    <row r="6" spans="2:16" ht="13.5">
      <c r="B6" s="110" t="s">
        <v>110</v>
      </c>
      <c r="C6" s="111" t="s">
        <v>125</v>
      </c>
      <c r="D6" s="112">
        <v>200</v>
      </c>
      <c r="E6" s="113">
        <v>680</v>
      </c>
      <c r="F6" s="114" t="s">
        <v>52</v>
      </c>
      <c r="G6" s="133">
        <v>2.5</v>
      </c>
      <c r="H6" s="134">
        <v>2</v>
      </c>
      <c r="I6" s="135">
        <v>1.7</v>
      </c>
      <c r="J6" s="136">
        <f>IF(E6="","",E6*G6/D6)</f>
        <v>8.5</v>
      </c>
      <c r="K6" s="137">
        <f>IF(E6="","",E6*H6/D6)</f>
        <v>6.8</v>
      </c>
      <c r="L6" s="138">
        <f>IF(E6="","",E6*I6/D6)</f>
        <v>5.78</v>
      </c>
      <c r="M6" s="130">
        <v>380</v>
      </c>
      <c r="N6" s="136">
        <f>IF(M6="","",M6*G6/D6)</f>
        <v>4.75</v>
      </c>
      <c r="O6" s="137">
        <f>IF(M6="","",M6*H6/D6)</f>
        <v>3.8</v>
      </c>
      <c r="P6" s="138">
        <f>IF(M6="","",M6*I6/D6)</f>
        <v>3.23</v>
      </c>
    </row>
    <row r="7" spans="2:16" ht="13.5">
      <c r="B7" s="115" t="s">
        <v>44</v>
      </c>
      <c r="C7" s="116" t="s">
        <v>126</v>
      </c>
      <c r="D7" s="112">
        <v>15</v>
      </c>
      <c r="E7" s="113">
        <v>980</v>
      </c>
      <c r="F7" s="117" t="s">
        <v>54</v>
      </c>
      <c r="G7" s="133">
        <v>1.7</v>
      </c>
      <c r="H7" s="134">
        <v>1.4</v>
      </c>
      <c r="I7" s="135">
        <v>1.3</v>
      </c>
      <c r="J7" s="136">
        <f>IF(E7="","",E7*G7/D7)</f>
        <v>111.06666666666666</v>
      </c>
      <c r="K7" s="137">
        <f>IF(E7="","",E7*H7/D7)</f>
        <v>91.46666666666667</v>
      </c>
      <c r="L7" s="138">
        <f>IF(E7="","",E7*I7/D7)</f>
        <v>84.93333333333334</v>
      </c>
      <c r="M7" s="130"/>
      <c r="N7" s="136">
        <f>IF(M7="","",M7*G7/D7)</f>
      </c>
      <c r="O7" s="137">
        <f>IF(M7="","",M7*H6/D7)</f>
      </c>
      <c r="P7" s="138">
        <f>IF(M7="","",M7*I6/D7)</f>
      </c>
    </row>
    <row r="8" spans="2:16" ht="13.5">
      <c r="B8" s="118" t="s">
        <v>9</v>
      </c>
      <c r="C8" s="148" t="s">
        <v>126</v>
      </c>
      <c r="D8" s="149">
        <v>15</v>
      </c>
      <c r="E8" s="150">
        <v>880</v>
      </c>
      <c r="F8" s="306" t="s">
        <v>53</v>
      </c>
      <c r="G8" s="303"/>
      <c r="H8" s="307">
        <v>1</v>
      </c>
      <c r="I8" s="308"/>
      <c r="J8" s="139"/>
      <c r="K8" s="159">
        <f>IF(E8="","",E8*H8/D8)</f>
        <v>58.666666666666664</v>
      </c>
      <c r="L8" s="140"/>
      <c r="M8" s="167">
        <v>580</v>
      </c>
      <c r="N8" s="139"/>
      <c r="O8" s="159">
        <f>IF(M8="","",M8*H8/D8)</f>
        <v>38.666666666666664</v>
      </c>
      <c r="P8" s="140"/>
    </row>
    <row r="9" spans="2:16" ht="13.5">
      <c r="B9" s="118"/>
      <c r="C9" s="151" t="s">
        <v>127</v>
      </c>
      <c r="D9" s="152">
        <v>35</v>
      </c>
      <c r="E9" s="153">
        <v>1400</v>
      </c>
      <c r="F9" s="306"/>
      <c r="G9" s="303"/>
      <c r="H9" s="307"/>
      <c r="I9" s="308"/>
      <c r="J9" s="139"/>
      <c r="K9" s="164">
        <f>IF(E9="","",E9*H8/D9)</f>
        <v>40</v>
      </c>
      <c r="L9" s="140"/>
      <c r="M9" s="168">
        <v>980</v>
      </c>
      <c r="N9" s="139"/>
      <c r="O9" s="164">
        <f>IF(M9="","",M9*H8/D9)</f>
        <v>28</v>
      </c>
      <c r="P9" s="140"/>
    </row>
    <row r="10" spans="2:16" ht="13.5">
      <c r="B10" s="118"/>
      <c r="C10" s="154" t="s">
        <v>128</v>
      </c>
      <c r="D10" s="155">
        <v>100</v>
      </c>
      <c r="E10" s="156">
        <v>3000</v>
      </c>
      <c r="F10" s="306"/>
      <c r="G10" s="303"/>
      <c r="H10" s="307"/>
      <c r="I10" s="308"/>
      <c r="J10" s="139"/>
      <c r="K10" s="162">
        <f>IF(E10="","",E10*H8/D10)</f>
        <v>30</v>
      </c>
      <c r="L10" s="140"/>
      <c r="M10" s="169">
        <v>1980</v>
      </c>
      <c r="N10" s="139"/>
      <c r="O10" s="162">
        <f>IF(M10="","",M10*H8/D10)</f>
        <v>19.8</v>
      </c>
      <c r="P10" s="140"/>
    </row>
    <row r="11" spans="2:16" ht="13.5">
      <c r="B11" s="122" t="s">
        <v>12</v>
      </c>
      <c r="C11" s="157" t="s">
        <v>130</v>
      </c>
      <c r="D11" s="149">
        <v>60</v>
      </c>
      <c r="E11" s="150">
        <v>1100</v>
      </c>
      <c r="F11" s="304" t="s">
        <v>55</v>
      </c>
      <c r="G11" s="309"/>
      <c r="H11" s="311">
        <v>5</v>
      </c>
      <c r="I11" s="313"/>
      <c r="J11" s="141"/>
      <c r="K11" s="159">
        <f>IF(E11="","",E11*H11/D11)</f>
        <v>91.66666666666667</v>
      </c>
      <c r="L11" s="142"/>
      <c r="M11" s="167">
        <v>800</v>
      </c>
      <c r="N11" s="141"/>
      <c r="O11" s="159">
        <f>IF(M11="","",M11*H11/D11)</f>
        <v>66.66666666666667</v>
      </c>
      <c r="P11" s="142"/>
    </row>
    <row r="12" spans="2:16" ht="13.5">
      <c r="B12" s="123"/>
      <c r="C12" s="151" t="s">
        <v>131</v>
      </c>
      <c r="D12" s="152">
        <v>120</v>
      </c>
      <c r="E12" s="153">
        <v>1700</v>
      </c>
      <c r="F12" s="306"/>
      <c r="G12" s="303"/>
      <c r="H12" s="307"/>
      <c r="I12" s="308"/>
      <c r="J12" s="139"/>
      <c r="K12" s="164">
        <f>IF(E12="","",E12*H11/D12)</f>
        <v>70.83333333333333</v>
      </c>
      <c r="L12" s="140"/>
      <c r="M12" s="168">
        <v>1250</v>
      </c>
      <c r="N12" s="139"/>
      <c r="O12" s="164">
        <f>IF(M12="","",M12*H11/D12)</f>
        <v>52.083333333333336</v>
      </c>
      <c r="P12" s="140"/>
    </row>
    <row r="13" spans="2:16" ht="13.5">
      <c r="B13" s="124"/>
      <c r="C13" s="154" t="s">
        <v>132</v>
      </c>
      <c r="D13" s="155">
        <v>500</v>
      </c>
      <c r="E13" s="156">
        <v>4800</v>
      </c>
      <c r="F13" s="305"/>
      <c r="G13" s="310"/>
      <c r="H13" s="312"/>
      <c r="I13" s="314"/>
      <c r="J13" s="143"/>
      <c r="K13" s="162">
        <f>IF(E13="","",E13*H11/D13)</f>
        <v>48</v>
      </c>
      <c r="L13" s="144"/>
      <c r="M13" s="169"/>
      <c r="N13" s="143"/>
      <c r="O13" s="162">
        <f>IF(M13="","",M13*H11/D13)</f>
      </c>
      <c r="P13" s="144"/>
    </row>
    <row r="14" spans="2:16" ht="13.5">
      <c r="B14" s="118" t="s">
        <v>13</v>
      </c>
      <c r="C14" s="121" t="s">
        <v>133</v>
      </c>
      <c r="D14" s="119">
        <v>100</v>
      </c>
      <c r="E14" s="120">
        <v>980</v>
      </c>
      <c r="F14" s="306" t="s">
        <v>56</v>
      </c>
      <c r="G14" s="303"/>
      <c r="H14" s="307">
        <v>8.3</v>
      </c>
      <c r="I14" s="308"/>
      <c r="J14" s="139"/>
      <c r="K14" s="159">
        <f>IF(E14="","",E14*H14/D14)</f>
        <v>81.34</v>
      </c>
      <c r="L14" s="140"/>
      <c r="M14" s="167">
        <v>580</v>
      </c>
      <c r="N14" s="139"/>
      <c r="O14" s="159">
        <f>IF(M14="","",M14*H14/D14)</f>
        <v>48.14</v>
      </c>
      <c r="P14" s="140"/>
    </row>
    <row r="15" spans="2:16" ht="13.5">
      <c r="B15" s="118"/>
      <c r="C15" s="121" t="s">
        <v>134</v>
      </c>
      <c r="D15" s="119">
        <v>200</v>
      </c>
      <c r="E15" s="120">
        <v>1600</v>
      </c>
      <c r="F15" s="306"/>
      <c r="G15" s="303"/>
      <c r="H15" s="307"/>
      <c r="I15" s="308"/>
      <c r="J15" s="139"/>
      <c r="K15" s="162">
        <f>IF(E15="","",E15*H14/D15)</f>
        <v>66.4</v>
      </c>
      <c r="L15" s="140"/>
      <c r="M15" s="169">
        <v>900</v>
      </c>
      <c r="N15" s="139"/>
      <c r="O15" s="162">
        <f>IF(M15="","",M15*H14/D15)</f>
        <v>37.35</v>
      </c>
      <c r="P15" s="140"/>
    </row>
    <row r="16" spans="2:16" ht="13.5">
      <c r="B16" s="125" t="s">
        <v>111</v>
      </c>
      <c r="C16" s="157" t="s">
        <v>135</v>
      </c>
      <c r="D16" s="149">
        <v>4</v>
      </c>
      <c r="E16" s="150">
        <v>980</v>
      </c>
      <c r="F16" s="304" t="s">
        <v>57</v>
      </c>
      <c r="G16" s="309">
        <v>0.31</v>
      </c>
      <c r="H16" s="311">
        <v>0.28</v>
      </c>
      <c r="I16" s="313">
        <v>0.25</v>
      </c>
      <c r="J16" s="158">
        <f>IF(E16="","",E16*G16/D16)</f>
        <v>75.95</v>
      </c>
      <c r="K16" s="159">
        <f>IF(E16="","",E16*H16/D16)</f>
        <v>68.60000000000001</v>
      </c>
      <c r="L16" s="160">
        <f>IF(E16="","",E16*I16/D16)</f>
        <v>61.25</v>
      </c>
      <c r="M16" s="167">
        <v>640</v>
      </c>
      <c r="N16" s="158">
        <f>IF(M16="","",M16*G16/D16)</f>
        <v>49.6</v>
      </c>
      <c r="O16" s="159">
        <f>IF(M16="","",M16*H16/D16)</f>
        <v>44.800000000000004</v>
      </c>
      <c r="P16" s="160">
        <f>IF(M16="","",M16*I16/D16)</f>
        <v>40</v>
      </c>
    </row>
    <row r="17" spans="2:16" ht="13.5">
      <c r="B17" s="118"/>
      <c r="C17" s="151" t="s">
        <v>136</v>
      </c>
      <c r="D17" s="152">
        <v>6</v>
      </c>
      <c r="E17" s="153">
        <v>1400</v>
      </c>
      <c r="F17" s="306"/>
      <c r="G17" s="303"/>
      <c r="H17" s="307"/>
      <c r="I17" s="308"/>
      <c r="J17" s="165">
        <f>IF(E17="","",E17*G16/D17)</f>
        <v>72.33333333333333</v>
      </c>
      <c r="K17" s="164">
        <f>IF(E17="","",E17*H16/D17)</f>
        <v>65.33333333333334</v>
      </c>
      <c r="L17" s="166">
        <f>IF(E17="","",E17*I16/D17)</f>
        <v>58.333333333333336</v>
      </c>
      <c r="M17" s="168">
        <v>1200</v>
      </c>
      <c r="N17" s="165">
        <f>IF(M17="","",M17*G16/D17)</f>
        <v>62</v>
      </c>
      <c r="O17" s="164">
        <f>IF(M17="","",M17*H16/D17)</f>
        <v>56.00000000000001</v>
      </c>
      <c r="P17" s="166">
        <f>IF(M17="","",M17*I16/D17)</f>
        <v>50</v>
      </c>
    </row>
    <row r="18" spans="2:16" ht="13.5">
      <c r="B18" s="126"/>
      <c r="C18" s="154" t="s">
        <v>126</v>
      </c>
      <c r="D18" s="155">
        <v>15</v>
      </c>
      <c r="E18" s="156">
        <v>2800</v>
      </c>
      <c r="F18" s="305"/>
      <c r="G18" s="310"/>
      <c r="H18" s="312"/>
      <c r="I18" s="314"/>
      <c r="J18" s="161">
        <f>IF(E18="","",E18*G16/D18)</f>
        <v>57.86666666666667</v>
      </c>
      <c r="K18" s="162">
        <f>IF(E18="","",E18*H16/D18)</f>
        <v>52.26666666666667</v>
      </c>
      <c r="L18" s="163">
        <f>IF(E18="","",E18*I16/D18)</f>
        <v>46.666666666666664</v>
      </c>
      <c r="M18" s="169">
        <v>2800</v>
      </c>
      <c r="N18" s="161">
        <f>IF(M18="","",M18*G16/D18)</f>
        <v>57.86666666666667</v>
      </c>
      <c r="O18" s="162">
        <f>IF(M18="","",M18*H16/D18)</f>
        <v>52.26666666666667</v>
      </c>
      <c r="P18" s="163">
        <f>IF(M18="","",M18*I16/D18)</f>
        <v>46.666666666666664</v>
      </c>
    </row>
    <row r="19" spans="2:16" ht="13.5">
      <c r="B19" s="123" t="s">
        <v>16</v>
      </c>
      <c r="C19" s="157" t="s">
        <v>137</v>
      </c>
      <c r="D19" s="149">
        <v>150</v>
      </c>
      <c r="E19" s="150">
        <v>2000</v>
      </c>
      <c r="F19" s="306" t="s">
        <v>58</v>
      </c>
      <c r="G19" s="303"/>
      <c r="H19" s="307">
        <v>10</v>
      </c>
      <c r="I19" s="308"/>
      <c r="J19" s="139"/>
      <c r="K19" s="159">
        <f>IF(E19="","",E19*H19/D19)</f>
        <v>133.33333333333334</v>
      </c>
      <c r="L19" s="140"/>
      <c r="M19" s="167">
        <v>1580</v>
      </c>
      <c r="N19" s="139"/>
      <c r="O19" s="159">
        <f>IF(M19="","",M19*H19/D19)</f>
        <v>105.33333333333333</v>
      </c>
      <c r="P19" s="140"/>
    </row>
    <row r="20" spans="2:16" ht="13.5">
      <c r="B20" s="123"/>
      <c r="C20" s="151" t="s">
        <v>138</v>
      </c>
      <c r="D20" s="152">
        <v>250</v>
      </c>
      <c r="E20" s="153">
        <v>2800</v>
      </c>
      <c r="F20" s="306"/>
      <c r="G20" s="303"/>
      <c r="H20" s="307"/>
      <c r="I20" s="308"/>
      <c r="J20" s="139"/>
      <c r="K20" s="164">
        <f>IF(E20="","",E20*H19/D20)</f>
        <v>112</v>
      </c>
      <c r="L20" s="140"/>
      <c r="M20" s="168">
        <v>1980</v>
      </c>
      <c r="N20" s="139"/>
      <c r="O20" s="164">
        <f>IF(M20="","",M20*H19/D20)</f>
        <v>79.2</v>
      </c>
      <c r="P20" s="140"/>
    </row>
    <row r="21" spans="2:16" ht="13.5">
      <c r="B21" s="123"/>
      <c r="C21" s="154" t="s">
        <v>139</v>
      </c>
      <c r="D21" s="155">
        <v>500</v>
      </c>
      <c r="E21" s="156">
        <v>4000</v>
      </c>
      <c r="F21" s="306"/>
      <c r="G21" s="303"/>
      <c r="H21" s="307"/>
      <c r="I21" s="308"/>
      <c r="J21" s="139"/>
      <c r="K21" s="162">
        <f>IF(E21="","",E21*H19/D21)</f>
        <v>80</v>
      </c>
      <c r="L21" s="140"/>
      <c r="M21" s="169"/>
      <c r="N21" s="139"/>
      <c r="O21" s="162">
        <f>IF(M21="","",M21*H19/D21)</f>
      </c>
      <c r="P21" s="140"/>
    </row>
    <row r="22" spans="2:16" ht="13.5" customHeight="1">
      <c r="B22" s="122" t="s">
        <v>109</v>
      </c>
      <c r="C22" s="157" t="s">
        <v>140</v>
      </c>
      <c r="D22" s="149">
        <v>30</v>
      </c>
      <c r="E22" s="150">
        <v>2800</v>
      </c>
      <c r="F22" s="304" t="s">
        <v>59</v>
      </c>
      <c r="G22" s="309"/>
      <c r="H22" s="311">
        <v>1</v>
      </c>
      <c r="I22" s="313"/>
      <c r="J22" s="141"/>
      <c r="K22" s="159">
        <f>IF(E22="","",E22*H22/D22)</f>
        <v>93.33333333333333</v>
      </c>
      <c r="L22" s="142"/>
      <c r="M22" s="167">
        <v>1980</v>
      </c>
      <c r="N22" s="141"/>
      <c r="O22" s="159">
        <f>IF(M22="","",M22*H22/D22)</f>
        <v>66</v>
      </c>
      <c r="P22" s="142"/>
    </row>
    <row r="23" spans="2:16" ht="13.5" customHeight="1">
      <c r="B23" s="124"/>
      <c r="C23" s="154" t="s">
        <v>141</v>
      </c>
      <c r="D23" s="155">
        <v>100</v>
      </c>
      <c r="E23" s="156">
        <v>5800</v>
      </c>
      <c r="F23" s="305"/>
      <c r="G23" s="310"/>
      <c r="H23" s="312"/>
      <c r="I23" s="314"/>
      <c r="J23" s="143"/>
      <c r="K23" s="162">
        <f>IF(E23="","",E23*H22/D23)</f>
        <v>58</v>
      </c>
      <c r="L23" s="144"/>
      <c r="M23" s="169"/>
      <c r="N23" s="143"/>
      <c r="O23" s="162">
        <f>IF(M23="","",M23*H22/D23)</f>
      </c>
      <c r="P23" s="144"/>
    </row>
    <row r="24" spans="2:16" ht="13.5">
      <c r="B24" s="123" t="s">
        <v>108</v>
      </c>
      <c r="C24" s="157" t="s">
        <v>142</v>
      </c>
      <c r="D24" s="149">
        <v>2</v>
      </c>
      <c r="E24" s="150">
        <v>1000</v>
      </c>
      <c r="F24" s="306" t="s">
        <v>117</v>
      </c>
      <c r="G24" s="303"/>
      <c r="H24" s="307">
        <v>0.1</v>
      </c>
      <c r="I24" s="308"/>
      <c r="J24" s="139"/>
      <c r="K24" s="159">
        <f>IF(E24="","",E24*H24/D24)</f>
        <v>50</v>
      </c>
      <c r="L24" s="140"/>
      <c r="M24" s="167">
        <v>780</v>
      </c>
      <c r="N24" s="139"/>
      <c r="O24" s="159">
        <f>IF(M24="","",M24*H24/D24)</f>
        <v>39</v>
      </c>
      <c r="P24" s="140"/>
    </row>
    <row r="25" spans="2:16" ht="13.5">
      <c r="B25" s="123"/>
      <c r="C25" s="154" t="s">
        <v>143</v>
      </c>
      <c r="D25" s="155">
        <v>10</v>
      </c>
      <c r="E25" s="156">
        <v>1500</v>
      </c>
      <c r="F25" s="306"/>
      <c r="G25" s="303"/>
      <c r="H25" s="307"/>
      <c r="I25" s="308"/>
      <c r="J25" s="139"/>
      <c r="K25" s="162">
        <f>IF(E25="","",E25*H24/D25)</f>
        <v>15</v>
      </c>
      <c r="L25" s="140"/>
      <c r="M25" s="169"/>
      <c r="N25" s="139"/>
      <c r="O25" s="162">
        <f>IF(M25="","",M25*H24/D25)</f>
      </c>
      <c r="P25" s="140"/>
    </row>
    <row r="26" spans="2:16" ht="13.5">
      <c r="B26" s="125" t="s">
        <v>18</v>
      </c>
      <c r="C26" s="157" t="s">
        <v>144</v>
      </c>
      <c r="D26" s="149">
        <v>40</v>
      </c>
      <c r="E26" s="150">
        <v>1500</v>
      </c>
      <c r="F26" s="304" t="s">
        <v>60</v>
      </c>
      <c r="G26" s="309">
        <v>0.07</v>
      </c>
      <c r="H26" s="311">
        <v>0.05</v>
      </c>
      <c r="I26" s="313">
        <v>0.03</v>
      </c>
      <c r="J26" s="158">
        <f>IF(E26="","",E26*G26/D26)</f>
        <v>2.6250000000000004</v>
      </c>
      <c r="K26" s="159">
        <f>IF(E26="","",E26*H26/D26)</f>
        <v>1.875</v>
      </c>
      <c r="L26" s="160">
        <f>IF(E26="","",E26*I26/D26)</f>
        <v>1.125</v>
      </c>
      <c r="M26" s="167">
        <v>900</v>
      </c>
      <c r="N26" s="158">
        <f>IF(M26="","",M26*G26/D26)</f>
        <v>1.5750000000000002</v>
      </c>
      <c r="O26" s="159">
        <f>IF(M26="","",M26*H26/D26)</f>
        <v>1.125</v>
      </c>
      <c r="P26" s="160">
        <f>IF(M26="","",M26*I26/D26)</f>
        <v>0.675</v>
      </c>
    </row>
    <row r="27" spans="2:16" ht="13.5">
      <c r="B27" s="126"/>
      <c r="C27" s="154" t="s">
        <v>145</v>
      </c>
      <c r="D27" s="155">
        <v>100</v>
      </c>
      <c r="E27" s="156">
        <v>2800</v>
      </c>
      <c r="F27" s="305"/>
      <c r="G27" s="310"/>
      <c r="H27" s="312"/>
      <c r="I27" s="314"/>
      <c r="J27" s="161">
        <f>IF(E27="","",E27*G26/D27)</f>
        <v>1.9600000000000002</v>
      </c>
      <c r="K27" s="162">
        <f>IF(E27="","",E27*H26/D27)</f>
        <v>1.4</v>
      </c>
      <c r="L27" s="163">
        <f>IF(E27="","",E27*I26/D27)</f>
        <v>0.84</v>
      </c>
      <c r="M27" s="169"/>
      <c r="N27" s="161">
        <f>IF(M27="","",M27*G26/D27)</f>
      </c>
      <c r="O27" s="162">
        <f>IF(M27="","",M27*H26/D27)</f>
      </c>
      <c r="P27" s="163">
        <f>IF(M27="","",M27*I26/D27)</f>
      </c>
    </row>
    <row r="28" spans="2:16" ht="13.5">
      <c r="B28" s="118" t="s">
        <v>31</v>
      </c>
      <c r="C28" s="157" t="s">
        <v>146</v>
      </c>
      <c r="D28" s="149">
        <v>30</v>
      </c>
      <c r="E28" s="150"/>
      <c r="F28" s="306" t="s">
        <v>62</v>
      </c>
      <c r="G28" s="303"/>
      <c r="H28" s="307">
        <v>0.1</v>
      </c>
      <c r="I28" s="308"/>
      <c r="J28" s="139"/>
      <c r="K28" s="159">
        <f>IF(E28="","",E28*H28/D28)</f>
      </c>
      <c r="L28" s="140"/>
      <c r="M28" s="167">
        <v>600</v>
      </c>
      <c r="N28" s="139"/>
      <c r="O28" s="159">
        <f>IF(M28="","",M28*H28/D28)</f>
        <v>2</v>
      </c>
      <c r="P28" s="140"/>
    </row>
    <row r="29" spans="2:16" ht="13.5">
      <c r="B29" s="118"/>
      <c r="C29" s="154" t="s">
        <v>145</v>
      </c>
      <c r="D29" s="155">
        <v>100</v>
      </c>
      <c r="E29" s="156"/>
      <c r="F29" s="306"/>
      <c r="G29" s="303"/>
      <c r="H29" s="307"/>
      <c r="I29" s="308"/>
      <c r="J29" s="139"/>
      <c r="K29" s="162">
        <f>IF(E29="","",E29*H28/D29)</f>
      </c>
      <c r="L29" s="140"/>
      <c r="M29" s="169"/>
      <c r="N29" s="139"/>
      <c r="O29" s="162">
        <f>IF(M29="","",M29*H28/D29)</f>
      </c>
      <c r="P29" s="140"/>
    </row>
    <row r="30" spans="2:16" ht="13.5">
      <c r="B30" s="125" t="s">
        <v>33</v>
      </c>
      <c r="C30" s="157" t="s">
        <v>146</v>
      </c>
      <c r="D30" s="149">
        <v>30</v>
      </c>
      <c r="E30" s="150"/>
      <c r="F30" s="304" t="s">
        <v>61</v>
      </c>
      <c r="G30" s="309"/>
      <c r="H30" s="311">
        <v>0.2</v>
      </c>
      <c r="I30" s="313"/>
      <c r="J30" s="141"/>
      <c r="K30" s="159">
        <f>IF(E30="","",E30*H30/D30)</f>
      </c>
      <c r="L30" s="142"/>
      <c r="M30" s="167">
        <v>720</v>
      </c>
      <c r="N30" s="141"/>
      <c r="O30" s="159">
        <f>IF(M30="","",M30*H30/D30)</f>
        <v>4.8</v>
      </c>
      <c r="P30" s="142"/>
    </row>
    <row r="31" spans="2:16" ht="13.5">
      <c r="B31" s="126"/>
      <c r="C31" s="154" t="s">
        <v>145</v>
      </c>
      <c r="D31" s="155">
        <v>100</v>
      </c>
      <c r="E31" s="156"/>
      <c r="F31" s="305"/>
      <c r="G31" s="310"/>
      <c r="H31" s="312"/>
      <c r="I31" s="314"/>
      <c r="J31" s="143"/>
      <c r="K31" s="162">
        <f>IF(E31="","",E31*H30/D31)</f>
      </c>
      <c r="L31" s="144"/>
      <c r="M31" s="169"/>
      <c r="N31" s="143"/>
      <c r="O31" s="162">
        <f>IF(M31="","",M31*H30/D31)</f>
      </c>
      <c r="P31" s="144"/>
    </row>
    <row r="32" spans="2:16" ht="13.5">
      <c r="B32" s="118" t="s">
        <v>32</v>
      </c>
      <c r="C32" s="157" t="s">
        <v>147</v>
      </c>
      <c r="D32" s="149">
        <v>6</v>
      </c>
      <c r="E32" s="150"/>
      <c r="F32" s="306" t="s">
        <v>63</v>
      </c>
      <c r="G32" s="303"/>
      <c r="H32" s="307">
        <v>0.5</v>
      </c>
      <c r="I32" s="308"/>
      <c r="J32" s="139"/>
      <c r="K32" s="159">
        <f>IF(E32="","",E32*H32/D32)</f>
      </c>
      <c r="L32" s="140"/>
      <c r="M32" s="167"/>
      <c r="N32" s="139"/>
      <c r="O32" s="159">
        <f>IF(M32="","",M32*H32/D32)</f>
      </c>
      <c r="P32" s="140"/>
    </row>
    <row r="33" spans="2:16" ht="13.5">
      <c r="B33" s="118"/>
      <c r="C33" s="151" t="s">
        <v>148</v>
      </c>
      <c r="D33" s="152">
        <v>15</v>
      </c>
      <c r="E33" s="153"/>
      <c r="F33" s="306"/>
      <c r="G33" s="303"/>
      <c r="H33" s="307"/>
      <c r="I33" s="308"/>
      <c r="J33" s="139"/>
      <c r="K33" s="164">
        <f>IF(E33="","",E33*H32/D33)</f>
      </c>
      <c r="L33" s="140"/>
      <c r="M33" s="168">
        <v>700</v>
      </c>
      <c r="N33" s="139"/>
      <c r="O33" s="164">
        <f>IF(M33="","",M33*H32/D33)</f>
        <v>23.333333333333332</v>
      </c>
      <c r="P33" s="140"/>
    </row>
    <row r="34" spans="2:16" ht="13.5">
      <c r="B34" s="118"/>
      <c r="C34" s="151" t="s">
        <v>149</v>
      </c>
      <c r="D34" s="152">
        <v>30</v>
      </c>
      <c r="E34" s="153"/>
      <c r="F34" s="306"/>
      <c r="G34" s="303"/>
      <c r="H34" s="307"/>
      <c r="I34" s="308"/>
      <c r="J34" s="139"/>
      <c r="K34" s="164">
        <f>IF(E34="","",E34*H32/D34)</f>
      </c>
      <c r="L34" s="140"/>
      <c r="M34" s="168">
        <v>900</v>
      </c>
      <c r="N34" s="139"/>
      <c r="O34" s="164">
        <f>IF(M34="","",M34*H32/D34)</f>
        <v>15</v>
      </c>
      <c r="P34" s="140"/>
    </row>
    <row r="35" spans="2:16" ht="13.5">
      <c r="B35" s="118"/>
      <c r="C35" s="154" t="s">
        <v>145</v>
      </c>
      <c r="D35" s="155">
        <v>100</v>
      </c>
      <c r="E35" s="156"/>
      <c r="F35" s="306"/>
      <c r="G35" s="303"/>
      <c r="H35" s="307"/>
      <c r="I35" s="308"/>
      <c r="J35" s="139"/>
      <c r="K35" s="162">
        <f>IF(E35="","",E35*H32/D35)</f>
      </c>
      <c r="L35" s="140"/>
      <c r="M35" s="169"/>
      <c r="N35" s="139"/>
      <c r="O35" s="162">
        <f>IF(M35="","",M35*H32/D35)</f>
      </c>
      <c r="P35" s="140"/>
    </row>
    <row r="36" spans="2:16" ht="13.5">
      <c r="B36" s="125" t="s">
        <v>24</v>
      </c>
      <c r="C36" s="157" t="s">
        <v>136</v>
      </c>
      <c r="D36" s="149">
        <v>6</v>
      </c>
      <c r="E36" s="150">
        <v>1000</v>
      </c>
      <c r="F36" s="304" t="s">
        <v>199</v>
      </c>
      <c r="G36" s="309">
        <v>0.67</v>
      </c>
      <c r="H36" s="311">
        <v>0.31</v>
      </c>
      <c r="I36" s="313">
        <v>0.2</v>
      </c>
      <c r="J36" s="158">
        <f>IF(E36="","",E36*G36/D36)</f>
        <v>111.66666666666667</v>
      </c>
      <c r="K36" s="159">
        <f>IF(E36="","",E36*H36/D36)</f>
        <v>51.666666666666664</v>
      </c>
      <c r="L36" s="160">
        <f>IF(E36="","",E36*I36/D36)</f>
        <v>33.333333333333336</v>
      </c>
      <c r="M36" s="167">
        <v>880</v>
      </c>
      <c r="N36" s="158">
        <f>IF(M36="","",M36*G36/D36)</f>
        <v>98.26666666666667</v>
      </c>
      <c r="O36" s="159">
        <f>IF(M36="","",M36*H36/D36)</f>
        <v>45.46666666666667</v>
      </c>
      <c r="P36" s="160">
        <f>IF(M36="","",M36*I36/D36)</f>
        <v>29.333333333333332</v>
      </c>
    </row>
    <row r="37" spans="2:16" ht="13.5">
      <c r="B37" s="127"/>
      <c r="C37" s="154" t="s">
        <v>150</v>
      </c>
      <c r="D37" s="155">
        <v>35</v>
      </c>
      <c r="E37" s="156">
        <v>1650</v>
      </c>
      <c r="F37" s="305"/>
      <c r="G37" s="310"/>
      <c r="H37" s="312"/>
      <c r="I37" s="314"/>
      <c r="J37" s="161">
        <f>IF(E37="","",E37*G36/D37)</f>
        <v>31.585714285714285</v>
      </c>
      <c r="K37" s="162">
        <f>IF(E37="","",E37*H36/D37)</f>
        <v>14.614285714285714</v>
      </c>
      <c r="L37" s="163">
        <f>IF(E37="","",E37*I36/D37)</f>
        <v>9.428571428571429</v>
      </c>
      <c r="M37" s="169">
        <v>1480</v>
      </c>
      <c r="N37" s="161">
        <f>IF(M37="","",M37*G36/D37)</f>
        <v>28.33142857142857</v>
      </c>
      <c r="O37" s="162">
        <f>IF(M37="","",M37*H36/D37)</f>
        <v>13.108571428571429</v>
      </c>
      <c r="P37" s="163">
        <f>IF(M37="","",M37*I36/D37)</f>
        <v>8.457142857142857</v>
      </c>
    </row>
    <row r="38" spans="2:16" ht="13.5">
      <c r="B38" s="118" t="s">
        <v>240</v>
      </c>
      <c r="C38" s="157" t="s">
        <v>242</v>
      </c>
      <c r="D38" s="149">
        <v>100</v>
      </c>
      <c r="E38" s="150">
        <v>1400</v>
      </c>
      <c r="F38" s="304" t="s">
        <v>248</v>
      </c>
      <c r="G38" s="315"/>
      <c r="H38" s="318">
        <v>1</v>
      </c>
      <c r="I38" s="324"/>
      <c r="J38" s="203"/>
      <c r="K38" s="159">
        <f>IF(E38="","",E38*H38/D38)</f>
        <v>14</v>
      </c>
      <c r="L38" s="204"/>
      <c r="M38" s="167">
        <v>1280</v>
      </c>
      <c r="N38" s="203"/>
      <c r="O38" s="159">
        <f>IF(M38="","",M38*H38/D38)</f>
        <v>12.8</v>
      </c>
      <c r="P38" s="204"/>
    </row>
    <row r="39" spans="2:16" ht="13.5">
      <c r="B39" s="118"/>
      <c r="C39" s="151" t="s">
        <v>243</v>
      </c>
      <c r="D39" s="152">
        <v>250</v>
      </c>
      <c r="E39" s="153">
        <v>2800</v>
      </c>
      <c r="F39" s="306"/>
      <c r="G39" s="316"/>
      <c r="H39" s="319"/>
      <c r="I39" s="325"/>
      <c r="J39" s="205"/>
      <c r="K39" s="164">
        <f>IF(E39="","",E39*H38/D39)</f>
        <v>11.2</v>
      </c>
      <c r="L39" s="206"/>
      <c r="M39" s="168"/>
      <c r="N39" s="205"/>
      <c r="O39" s="164"/>
      <c r="P39" s="206"/>
    </row>
    <row r="40" spans="2:16" ht="13.5">
      <c r="B40" s="118"/>
      <c r="C40" s="154" t="s">
        <v>244</v>
      </c>
      <c r="D40" s="155">
        <v>500</v>
      </c>
      <c r="E40" s="156">
        <v>4800</v>
      </c>
      <c r="F40" s="305"/>
      <c r="G40" s="317"/>
      <c r="H40" s="320"/>
      <c r="I40" s="326"/>
      <c r="J40" s="207"/>
      <c r="K40" s="162">
        <f>IF(E40="","",E40*H38/D40)</f>
        <v>9.6</v>
      </c>
      <c r="L40" s="208"/>
      <c r="M40" s="169"/>
      <c r="N40" s="207"/>
      <c r="O40" s="162"/>
      <c r="P40" s="208"/>
    </row>
    <row r="41" spans="2:16" ht="13.5">
      <c r="B41" s="125" t="s">
        <v>241</v>
      </c>
      <c r="C41" s="157" t="s">
        <v>245</v>
      </c>
      <c r="D41" s="149">
        <v>70</v>
      </c>
      <c r="E41" s="150">
        <v>1380</v>
      </c>
      <c r="F41" s="304" t="s">
        <v>248</v>
      </c>
      <c r="G41" s="315"/>
      <c r="H41" s="318">
        <v>1</v>
      </c>
      <c r="I41" s="324"/>
      <c r="J41" s="203"/>
      <c r="K41" s="159">
        <f>IF(E41="","",E41*H41/D41)</f>
        <v>19.714285714285715</v>
      </c>
      <c r="L41" s="204"/>
      <c r="M41" s="167"/>
      <c r="N41" s="203"/>
      <c r="O41" s="159"/>
      <c r="P41" s="204"/>
    </row>
    <row r="42" spans="2:16" ht="13.5">
      <c r="B42" s="118"/>
      <c r="C42" s="151" t="s">
        <v>246</v>
      </c>
      <c r="D42" s="152">
        <v>200</v>
      </c>
      <c r="E42" s="153"/>
      <c r="F42" s="306"/>
      <c r="G42" s="316"/>
      <c r="H42" s="319"/>
      <c r="I42" s="325"/>
      <c r="J42" s="205"/>
      <c r="K42" s="164">
        <f>IF(E42="","",E42*H41/D42)</f>
      </c>
      <c r="L42" s="206"/>
      <c r="M42" s="168"/>
      <c r="N42" s="205"/>
      <c r="O42" s="164"/>
      <c r="P42" s="206"/>
    </row>
    <row r="43" spans="2:16" ht="13.5">
      <c r="B43" s="126"/>
      <c r="C43" s="154" t="s">
        <v>247</v>
      </c>
      <c r="D43" s="155">
        <v>1000</v>
      </c>
      <c r="E43" s="156"/>
      <c r="F43" s="305"/>
      <c r="G43" s="317"/>
      <c r="H43" s="320"/>
      <c r="I43" s="326"/>
      <c r="J43" s="207"/>
      <c r="K43" s="162">
        <f>IF(E43="","",E43*H42/D43)</f>
      </c>
      <c r="L43" s="208"/>
      <c r="M43" s="169"/>
      <c r="N43" s="207"/>
      <c r="O43" s="162"/>
      <c r="P43" s="208"/>
    </row>
    <row r="44" spans="2:16" ht="13.5">
      <c r="B44" s="118" t="s">
        <v>225</v>
      </c>
      <c r="C44" s="157" t="s">
        <v>245</v>
      </c>
      <c r="D44" s="149">
        <v>70</v>
      </c>
      <c r="E44" s="150">
        <v>1300</v>
      </c>
      <c r="F44" s="181" t="s">
        <v>249</v>
      </c>
      <c r="G44" s="209"/>
      <c r="H44" s="210">
        <v>1</v>
      </c>
      <c r="I44" s="211"/>
      <c r="J44" s="203"/>
      <c r="K44" s="159">
        <f>IF(E44="","",E44*H44/D44)</f>
        <v>18.571428571428573</v>
      </c>
      <c r="L44" s="204"/>
      <c r="M44" s="167"/>
      <c r="N44" s="203"/>
      <c r="O44" s="159"/>
      <c r="P44" s="204"/>
    </row>
    <row r="45" spans="2:16" ht="13.5">
      <c r="B45" s="125" t="s">
        <v>24</v>
      </c>
      <c r="C45" s="157" t="s">
        <v>136</v>
      </c>
      <c r="D45" s="149">
        <v>6</v>
      </c>
      <c r="E45" s="150">
        <v>1000</v>
      </c>
      <c r="F45" s="304" t="s">
        <v>199</v>
      </c>
      <c r="G45" s="309">
        <v>0.67</v>
      </c>
      <c r="H45" s="311">
        <v>0.31</v>
      </c>
      <c r="I45" s="313">
        <v>0.2</v>
      </c>
      <c r="J45" s="158">
        <f>IF(E45="","",E45*G45/D45)</f>
        <v>111.66666666666667</v>
      </c>
      <c r="K45" s="159">
        <f>IF(E45="","",E45*H45/D45)</f>
        <v>51.666666666666664</v>
      </c>
      <c r="L45" s="160">
        <f>IF(E45="","",E45*I45/D45)</f>
        <v>33.333333333333336</v>
      </c>
      <c r="M45" s="167">
        <v>880</v>
      </c>
      <c r="N45" s="158">
        <f>IF(M45="","",M45*G45/D45)</f>
        <v>98.26666666666667</v>
      </c>
      <c r="O45" s="159">
        <f>IF(M45="","",M45*H45/D45)</f>
        <v>45.46666666666667</v>
      </c>
      <c r="P45" s="160">
        <f>IF(M45="","",M45*I45/D45)</f>
        <v>29.333333333333332</v>
      </c>
    </row>
    <row r="46" spans="2:16" ht="13.5">
      <c r="B46" s="127"/>
      <c r="C46" s="154" t="s">
        <v>150</v>
      </c>
      <c r="D46" s="155">
        <v>35</v>
      </c>
      <c r="E46" s="156">
        <v>1650</v>
      </c>
      <c r="F46" s="305"/>
      <c r="G46" s="310"/>
      <c r="H46" s="312"/>
      <c r="I46" s="314"/>
      <c r="J46" s="161">
        <f>IF(E46="","",E46*G45/D46)</f>
        <v>31.585714285714285</v>
      </c>
      <c r="K46" s="162">
        <f>IF(E46="","",E46*H45/D46)</f>
        <v>14.614285714285714</v>
      </c>
      <c r="L46" s="163">
        <f>IF(E46="","",E46*I45/D46)</f>
        <v>9.428571428571429</v>
      </c>
      <c r="M46" s="169">
        <v>1480</v>
      </c>
      <c r="N46" s="161">
        <f>IF(M46="","",M46*G45/D46)</f>
        <v>28.33142857142857</v>
      </c>
      <c r="O46" s="162">
        <f>IF(M46="","",M46*H45/D46)</f>
        <v>13.108571428571429</v>
      </c>
      <c r="P46" s="163">
        <f>IF(M46="","",M46*I45/D46)</f>
        <v>8.457142857142857</v>
      </c>
    </row>
    <row r="47" spans="2:3" ht="13.5">
      <c r="B47" s="52"/>
      <c r="C47" s="54"/>
    </row>
    <row r="48" ht="13.5">
      <c r="B48" s="172" t="s">
        <v>159</v>
      </c>
    </row>
    <row r="49" spans="2:4" ht="13.5">
      <c r="B49" s="173" t="s">
        <v>160</v>
      </c>
      <c r="C49" s="8"/>
      <c r="D49" s="172" t="s">
        <v>153</v>
      </c>
    </row>
    <row r="50" spans="2:3" ht="13.5">
      <c r="B50" s="172"/>
      <c r="C50" s="174" t="s">
        <v>154</v>
      </c>
    </row>
    <row r="51" ht="13.5">
      <c r="B51" s="172" t="s">
        <v>220</v>
      </c>
    </row>
  </sheetData>
  <sheetProtection password="B5B6" sheet="1" objects="1" scenarios="1" selectLockedCells="1" selectUnlockedCells="1"/>
  <mergeCells count="66">
    <mergeCell ref="I38:I40"/>
    <mergeCell ref="G41:G43"/>
    <mergeCell ref="H41:H43"/>
    <mergeCell ref="I41:I43"/>
    <mergeCell ref="F8:F10"/>
    <mergeCell ref="F19:F21"/>
    <mergeCell ref="F16:F18"/>
    <mergeCell ref="F14:F15"/>
    <mergeCell ref="F11:F13"/>
    <mergeCell ref="F45:F46"/>
    <mergeCell ref="F32:F35"/>
    <mergeCell ref="F30:F31"/>
    <mergeCell ref="F28:F29"/>
    <mergeCell ref="F36:F37"/>
    <mergeCell ref="F38:F40"/>
    <mergeCell ref="F41:F43"/>
    <mergeCell ref="J4:L4"/>
    <mergeCell ref="N4:P4"/>
    <mergeCell ref="G4:I4"/>
    <mergeCell ref="G16:G18"/>
    <mergeCell ref="H16:H18"/>
    <mergeCell ref="I16:I18"/>
    <mergeCell ref="H14:H15"/>
    <mergeCell ref="G14:G15"/>
    <mergeCell ref="I14:I15"/>
    <mergeCell ref="H11:H13"/>
    <mergeCell ref="I11:I13"/>
    <mergeCell ref="G11:G13"/>
    <mergeCell ref="H8:H10"/>
    <mergeCell ref="I8:I10"/>
    <mergeCell ref="G8:G10"/>
    <mergeCell ref="H19:H21"/>
    <mergeCell ref="I19:I21"/>
    <mergeCell ref="G22:G23"/>
    <mergeCell ref="H22:H23"/>
    <mergeCell ref="I22:I23"/>
    <mergeCell ref="H24:H25"/>
    <mergeCell ref="I24:I25"/>
    <mergeCell ref="G26:G27"/>
    <mergeCell ref="H26:H27"/>
    <mergeCell ref="I26:I27"/>
    <mergeCell ref="H28:H29"/>
    <mergeCell ref="I28:I29"/>
    <mergeCell ref="G30:G31"/>
    <mergeCell ref="H30:H31"/>
    <mergeCell ref="I30:I31"/>
    <mergeCell ref="H32:H35"/>
    <mergeCell ref="I32:I35"/>
    <mergeCell ref="G45:G46"/>
    <mergeCell ref="H45:H46"/>
    <mergeCell ref="I45:I46"/>
    <mergeCell ref="G36:G37"/>
    <mergeCell ref="H36:H37"/>
    <mergeCell ref="I36:I37"/>
    <mergeCell ref="G38:G40"/>
    <mergeCell ref="H38:H40"/>
    <mergeCell ref="E4:E5"/>
    <mergeCell ref="C4:C5"/>
    <mergeCell ref="B4:B5"/>
    <mergeCell ref="G32:G35"/>
    <mergeCell ref="G28:G29"/>
    <mergeCell ref="G24:G25"/>
    <mergeCell ref="G19:G21"/>
    <mergeCell ref="F26:F27"/>
    <mergeCell ref="F24:F25"/>
    <mergeCell ref="F22:F23"/>
  </mergeCells>
  <printOptions/>
  <pageMargins left="0.75" right="0.75" top="1" bottom="1" header="0.512" footer="0.51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poo_san</dc:creator>
  <cp:keywords/>
  <dc:description/>
  <cp:lastModifiedBy>ｅｉｊｉ</cp:lastModifiedBy>
  <cp:lastPrinted>2003-10-13T05:09:12Z</cp:lastPrinted>
  <dcterms:created xsi:type="dcterms:W3CDTF">2003-10-03T16:46:34Z</dcterms:created>
  <dcterms:modified xsi:type="dcterms:W3CDTF">2004-08-21T17:33:32Z</dcterms:modified>
  <cp:category/>
  <cp:version/>
  <cp:contentType/>
  <cp:contentStatus/>
</cp:coreProperties>
</file>